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اسبوعي 9 - 13\"/>
    </mc:Choice>
  </mc:AlternateContent>
  <xr:revisionPtr revIDLastSave="0" documentId="13_ncr:1_{05274FBE-4D94-46AF-8AAE-7197057A2EAF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تداولات سوق العراق للاوراق الما" sheetId="73" r:id="rId1"/>
    <sheet name="نشرة ISX-OTC" sheetId="81" r:id="rId2"/>
    <sheet name="تداولات غير العراقيين-شراءو بيع" sheetId="55" r:id="rId3"/>
    <sheet name="تداولات غير العراقيين - OTC" sheetId="83" r:id="rId4"/>
    <sheet name="اغلاقات" sheetId="82" r:id="rId5"/>
    <sheet name="التقرير الاسبوعي للمنصة النظامي" sheetId="77" r:id="rId6"/>
    <sheet name="التقرير الاسبوعي للمنصة الثاني" sheetId="79" r:id="rId7"/>
    <sheet name="الشركات غير مفصحة" sheetId="76" r:id="rId8"/>
  </sheets>
  <calcPr calcId="181029"/>
</workbook>
</file>

<file path=xl/calcChain.xml><?xml version="1.0" encoding="utf-8"?>
<calcChain xmlns="http://schemas.openxmlformats.org/spreadsheetml/2006/main">
  <c r="F41" i="55" l="1"/>
  <c r="E41" i="55"/>
  <c r="D41" i="55"/>
  <c r="F38" i="55"/>
  <c r="E38" i="55"/>
  <c r="D38" i="55"/>
  <c r="F34" i="55"/>
  <c r="E34" i="55"/>
  <c r="D34" i="55"/>
  <c r="F31" i="55"/>
  <c r="F42" i="55" s="1"/>
  <c r="E31" i="55"/>
  <c r="E42" i="55" s="1"/>
  <c r="D31" i="55"/>
  <c r="D42" i="55" s="1"/>
  <c r="F18" i="55"/>
  <c r="E18" i="55"/>
  <c r="D18" i="55"/>
  <c r="F15" i="55"/>
  <c r="E15" i="55"/>
  <c r="D15" i="55"/>
  <c r="F12" i="55"/>
  <c r="F19" i="55" s="1"/>
  <c r="E12" i="55"/>
  <c r="E19" i="55" s="1"/>
  <c r="D12" i="55"/>
  <c r="D19" i="55" s="1"/>
  <c r="H11" i="81"/>
  <c r="I11" i="81"/>
  <c r="G11" i="81"/>
  <c r="K33" i="73"/>
  <c r="L33" i="73"/>
  <c r="M33" i="73"/>
  <c r="J30" i="77" l="1"/>
  <c r="K30" i="77"/>
  <c r="L30" i="77"/>
  <c r="J22" i="77"/>
  <c r="K22" i="77"/>
  <c r="L22" i="77"/>
  <c r="K10" i="79"/>
  <c r="L10" i="79"/>
  <c r="M10" i="79"/>
  <c r="J37" i="77" l="1"/>
  <c r="K37" i="77"/>
  <c r="L37" i="77"/>
  <c r="H14" i="81" l="1"/>
  <c r="I14" i="81"/>
  <c r="G14" i="81"/>
  <c r="K24" i="73" l="1"/>
  <c r="L24" i="73"/>
  <c r="M24" i="73"/>
  <c r="M13" i="79"/>
  <c r="K7" i="79"/>
  <c r="L7" i="79"/>
  <c r="M7" i="79"/>
  <c r="M36" i="73" l="1"/>
  <c r="L36" i="73"/>
  <c r="K36" i="73"/>
  <c r="G8" i="81"/>
  <c r="G15" i="81" s="1"/>
  <c r="H8" i="81"/>
  <c r="H15" i="81" s="1"/>
  <c r="I8" i="81"/>
  <c r="I15" i="81" s="1"/>
  <c r="K20" i="79"/>
  <c r="L20" i="79"/>
  <c r="M20" i="79"/>
  <c r="K17" i="76"/>
  <c r="L17" i="76"/>
  <c r="M17" i="76"/>
  <c r="L13" i="79" l="1"/>
  <c r="K13" i="79"/>
  <c r="K49" i="73" l="1"/>
  <c r="L49" i="73"/>
  <c r="M49" i="73"/>
  <c r="J55" i="77" l="1"/>
  <c r="K55" i="77"/>
  <c r="L55" i="77"/>
  <c r="K81" i="73" l="1"/>
  <c r="L81" i="73"/>
  <c r="M81" i="73"/>
  <c r="K76" i="73" l="1"/>
  <c r="L76" i="73"/>
  <c r="M76" i="73"/>
  <c r="K65" i="73"/>
  <c r="L65" i="73"/>
  <c r="M65" i="73"/>
  <c r="J49" i="77"/>
  <c r="K49" i="77"/>
  <c r="L49" i="77"/>
  <c r="K14" i="76" l="1"/>
  <c r="L14" i="76"/>
  <c r="M14" i="76"/>
  <c r="J59" i="77"/>
  <c r="K7" i="76" l="1"/>
  <c r="L7" i="76"/>
  <c r="M7" i="76"/>
  <c r="J26" i="77"/>
  <c r="K26" i="77"/>
  <c r="L26" i="77"/>
  <c r="K59" i="77" l="1"/>
  <c r="L59" i="77"/>
  <c r="K28" i="73" l="1"/>
  <c r="L28" i="73"/>
  <c r="M28" i="73"/>
  <c r="M82" i="73" l="1"/>
  <c r="L82" i="73"/>
  <c r="K82" i="73"/>
  <c r="K23" i="79"/>
  <c r="L23" i="79" l="1"/>
  <c r="M23" i="79"/>
  <c r="K16" i="79" l="1"/>
  <c r="K24" i="79" s="1"/>
  <c r="L16" i="79"/>
  <c r="L24" i="79" s="1"/>
  <c r="M16" i="79"/>
  <c r="M24" i="79" s="1"/>
  <c r="K20" i="76"/>
  <c r="L20" i="76"/>
  <c r="M20" i="76"/>
  <c r="L21" i="76" l="1"/>
  <c r="M21" i="76"/>
  <c r="K21" i="76"/>
  <c r="J60" i="77" l="1"/>
  <c r="K60" i="77"/>
  <c r="L60" i="77" l="1"/>
</calcChain>
</file>

<file path=xl/sharedStrings.xml><?xml version="1.0" encoding="utf-8"?>
<sst xmlns="http://schemas.openxmlformats.org/spreadsheetml/2006/main" count="1298" uniqueCount="469">
  <si>
    <t>اسم الشركة</t>
  </si>
  <si>
    <t>Company name</t>
  </si>
  <si>
    <t>سعر الاغلاق Closing Price</t>
  </si>
  <si>
    <t>Banks Sector</t>
  </si>
  <si>
    <t>سوق العراق للأوراق المالية</t>
  </si>
  <si>
    <t>Iraq Stock Exchange</t>
  </si>
  <si>
    <t>رمز الشركة Code</t>
  </si>
  <si>
    <t>سعر الافتتاح Opening Price</t>
  </si>
  <si>
    <t>اعلى سعر  High Price</t>
  </si>
  <si>
    <t>ادنى سعر Low Price</t>
  </si>
  <si>
    <t>التغير % Change%</t>
  </si>
  <si>
    <t>عدد ايام التداول 
Trading days</t>
  </si>
  <si>
    <t>قطاع المصارف</t>
  </si>
  <si>
    <t>مجموع قطاع المصارف</t>
  </si>
  <si>
    <t>TOTAL</t>
  </si>
  <si>
    <t>مجموع قطاع الصناعة</t>
  </si>
  <si>
    <t xml:space="preserve"> قطاع الفنادق والسياحة</t>
  </si>
  <si>
    <t>مجموع قطاع الفنادق والسياحة</t>
  </si>
  <si>
    <t xml:space="preserve"> قطاع الزراعــــــة</t>
  </si>
  <si>
    <t>مجموع قطاع الزراعة</t>
  </si>
  <si>
    <t xml:space="preserve">المجموع الكلي </t>
  </si>
  <si>
    <t>Grand TOTAL</t>
  </si>
  <si>
    <t>معدل السعر الحالي Average Price</t>
  </si>
  <si>
    <t>سعر الاغلاق السابق Previous Clo.Price</t>
  </si>
  <si>
    <t>مصرف الاستثمار العراقي</t>
  </si>
  <si>
    <t>BIBI</t>
  </si>
  <si>
    <t xml:space="preserve">Investment Bank of Iraq </t>
  </si>
  <si>
    <t>قطاع الاتصالات</t>
  </si>
  <si>
    <t xml:space="preserve"> قطاع الخدمات </t>
  </si>
  <si>
    <t>Agriculture Sector</t>
  </si>
  <si>
    <t>Industry Sector</t>
  </si>
  <si>
    <t>Services Sector</t>
  </si>
  <si>
    <t>TASC</t>
  </si>
  <si>
    <t>Asia Cell Telecommunication</t>
  </si>
  <si>
    <t>IBSD</t>
  </si>
  <si>
    <t>Baghdad Soft Drinks</t>
  </si>
  <si>
    <t>BBOB</t>
  </si>
  <si>
    <t>BMNS</t>
  </si>
  <si>
    <t>مصرف المنصور</t>
  </si>
  <si>
    <t>BMFI</t>
  </si>
  <si>
    <t xml:space="preserve">Mosul Bank </t>
  </si>
  <si>
    <t>IIDP</t>
  </si>
  <si>
    <t>BGUC</t>
  </si>
  <si>
    <t>Gulf Commercial Bank</t>
  </si>
  <si>
    <t xml:space="preserve">AL- Kindi of Veterinary Vaccines </t>
  </si>
  <si>
    <t>BIME</t>
  </si>
  <si>
    <t>IKLV</t>
  </si>
  <si>
    <t>مصرف بغداد</t>
  </si>
  <si>
    <t>Bank of Baghdad</t>
  </si>
  <si>
    <t>مصرف الشرق الاوسط</t>
  </si>
  <si>
    <t>المصرف الاهلي العراقي</t>
  </si>
  <si>
    <t>BNOI</t>
  </si>
  <si>
    <t>National Bank of Iraq</t>
  </si>
  <si>
    <t>مصرف الخليج</t>
  </si>
  <si>
    <t>مصرف الموصل للاستثمار</t>
  </si>
  <si>
    <t>Mansour Bank</t>
  </si>
  <si>
    <t>المنصور للصناعات الدوائية</t>
  </si>
  <si>
    <t>IMAP</t>
  </si>
  <si>
    <t>Al-Mansour Pharmaceuticals Industries</t>
  </si>
  <si>
    <t>بغداد للمشروبات الغازية</t>
  </si>
  <si>
    <t>العراقية لتصنيع التمور</t>
  </si>
  <si>
    <t>Iraqi Date Processing and Marketing</t>
  </si>
  <si>
    <t>الكندي لللقاحات البيطرية</t>
  </si>
  <si>
    <t>Hotels Sector</t>
  </si>
  <si>
    <t>عدد الاسهم المتداولة    Traded Volume</t>
  </si>
  <si>
    <t xml:space="preserve">    القيمة المتداولة    Traded Value</t>
  </si>
  <si>
    <t>Iraqi Middle East Investment Bank</t>
  </si>
  <si>
    <t>المعمورة العقارية</t>
  </si>
  <si>
    <t>SMRI</t>
  </si>
  <si>
    <t xml:space="preserve">Mamoura Realestate </t>
  </si>
  <si>
    <t>بغداد العراق للنقل العام</t>
  </si>
  <si>
    <t>SBPT</t>
  </si>
  <si>
    <t>Iraq Baghdad For General Transportation</t>
  </si>
  <si>
    <t>مصرف الاقتصاد للاستثمار</t>
  </si>
  <si>
    <t>BEFI</t>
  </si>
  <si>
    <t xml:space="preserve">Economy Bank   </t>
  </si>
  <si>
    <t>قطاع الصناعة</t>
  </si>
  <si>
    <t>IHLI</t>
  </si>
  <si>
    <t xml:space="preserve">Al -HiLal Industries </t>
  </si>
  <si>
    <t>IELI</t>
  </si>
  <si>
    <t xml:space="preserve">ELectronic Industries </t>
  </si>
  <si>
    <t xml:space="preserve">الفلوجة للمواد الانشائية </t>
  </si>
  <si>
    <t>IFCM</t>
  </si>
  <si>
    <t>Fallujah for Construction Materials</t>
  </si>
  <si>
    <t>انتاج الالبسة الجاهزة</t>
  </si>
  <si>
    <t>IRMC</t>
  </si>
  <si>
    <t xml:space="preserve">Ready Made Clothes </t>
  </si>
  <si>
    <t>العراقية لصناعة الكارتون</t>
  </si>
  <si>
    <t>IICM</t>
  </si>
  <si>
    <t>Iraqi Carton Manufacturies</t>
  </si>
  <si>
    <t>فنادق عشتار</t>
  </si>
  <si>
    <t>HISH</t>
  </si>
  <si>
    <t>Ishtar Hotels</t>
  </si>
  <si>
    <t>مجموع قطاع الاتصالات</t>
  </si>
  <si>
    <t xml:space="preserve">مجموع  قطاع الخدمات </t>
  </si>
  <si>
    <t xml:space="preserve"> Telecommunication Sector </t>
  </si>
  <si>
    <t>INDUSTRY Sector</t>
  </si>
  <si>
    <t>الصفقات No.of Trades</t>
  </si>
  <si>
    <t>المصرف العراقي الاسلامي</t>
  </si>
  <si>
    <t>BIIB</t>
  </si>
  <si>
    <t>Iraqi Islamic Bank</t>
  </si>
  <si>
    <t>فندق فلسطين</t>
  </si>
  <si>
    <t>HPAL</t>
  </si>
  <si>
    <t>الصناعات الالكترونية</t>
  </si>
  <si>
    <t>Palestine Hotel</t>
  </si>
  <si>
    <t>HNTI</t>
  </si>
  <si>
    <t>BROI</t>
  </si>
  <si>
    <t>Credit Bank Of Iraq</t>
  </si>
  <si>
    <t>National for Tourist Investment</t>
  </si>
  <si>
    <t>فندق بغداد</t>
  </si>
  <si>
    <t>HBAG</t>
  </si>
  <si>
    <t>Baghdad Hotel</t>
  </si>
  <si>
    <t>الخاتم للاتصالات</t>
  </si>
  <si>
    <t>TZNI</t>
  </si>
  <si>
    <t>قطاع التامين</t>
  </si>
  <si>
    <t>مجموع قطاع التامين</t>
  </si>
  <si>
    <t>Insurance Sector</t>
  </si>
  <si>
    <t>رحاب كربلاء</t>
  </si>
  <si>
    <t>HKAR</t>
  </si>
  <si>
    <t>رمز الشركة</t>
  </si>
  <si>
    <t>الصفقات</t>
  </si>
  <si>
    <t xml:space="preserve">القيمة المتداولة </t>
  </si>
  <si>
    <t>مصرف اشور</t>
  </si>
  <si>
    <t>BASH</t>
  </si>
  <si>
    <t>HMAN</t>
  </si>
  <si>
    <t>فنادق المنصور</t>
  </si>
  <si>
    <t>IIEW</t>
  </si>
  <si>
    <t>العراقية للاعمال الهندسية</t>
  </si>
  <si>
    <t>Ashur International Bank</t>
  </si>
  <si>
    <t>Iraqi Engineering Works</t>
  </si>
  <si>
    <t>Mansour Hotel</t>
  </si>
  <si>
    <t>IHFI</t>
  </si>
  <si>
    <t>House Household furniture</t>
  </si>
  <si>
    <t xml:space="preserve">اسم الشركة </t>
  </si>
  <si>
    <t xml:space="preserve">اعلى سعر </t>
  </si>
  <si>
    <t xml:space="preserve">ادنى سعر </t>
  </si>
  <si>
    <t>المعدل الحالي</t>
  </si>
  <si>
    <t xml:space="preserve">الاسهم المتداولة </t>
  </si>
  <si>
    <t>مصرف الوركاء للاستمار والتمويل</t>
  </si>
  <si>
    <t>BWAI</t>
  </si>
  <si>
    <t xml:space="preserve">مجموع السوق </t>
  </si>
  <si>
    <t>AISP</t>
  </si>
  <si>
    <t>Iraqi for Seed Production</t>
  </si>
  <si>
    <t>SKTA</t>
  </si>
  <si>
    <t>Kharkh Tour Amuzement City</t>
  </si>
  <si>
    <t>INCP</t>
  </si>
  <si>
    <t>National Chemical &amp;Plastic Industries</t>
  </si>
  <si>
    <t>BUND</t>
  </si>
  <si>
    <t>NDSA</t>
  </si>
  <si>
    <t>Dar Al-Salam for Insurance</t>
  </si>
  <si>
    <t>BCIH</t>
  </si>
  <si>
    <t>Cihan Bank for Islamic</t>
  </si>
  <si>
    <t>BINT</t>
  </si>
  <si>
    <t>International Islamic Bank</t>
  </si>
  <si>
    <t>IMIB</t>
  </si>
  <si>
    <t>IMOS</t>
  </si>
  <si>
    <t>الخياطة الحديثة</t>
  </si>
  <si>
    <t>Modern Sewing</t>
  </si>
  <si>
    <t>Metallic Industries and Bicycles</t>
  </si>
  <si>
    <t>BKUI</t>
  </si>
  <si>
    <t>Kurdistan International Bank</t>
  </si>
  <si>
    <t>مجموعه قطاع الصناعه</t>
  </si>
  <si>
    <t>NAME</t>
  </si>
  <si>
    <t>Al-Ameen for Insurance</t>
  </si>
  <si>
    <t>قطاع الاستثمار</t>
  </si>
  <si>
    <t xml:space="preserve">الامين للاستثمار المالي </t>
  </si>
  <si>
    <t>VAMF</t>
  </si>
  <si>
    <t>Al-Ameen for Financial Investment</t>
  </si>
  <si>
    <t>Investment Sector</t>
  </si>
  <si>
    <t>BCOI</t>
  </si>
  <si>
    <t xml:space="preserve">Commercial Bank of Iraq </t>
  </si>
  <si>
    <t>مجموع قطاع الصناعه</t>
  </si>
  <si>
    <t>HASH</t>
  </si>
  <si>
    <t>Ashour Hotel</t>
  </si>
  <si>
    <t>فندق بابل</t>
  </si>
  <si>
    <t>HBAY</t>
  </si>
  <si>
    <t>Babylon Hotel</t>
  </si>
  <si>
    <t>SNUC</t>
  </si>
  <si>
    <t>SIGT</t>
  </si>
  <si>
    <t>AL-Nukhba for Construction</t>
  </si>
  <si>
    <t xml:space="preserve">Iraqi for General Transportation  </t>
  </si>
  <si>
    <t>مصرف جيهان الاسلامي</t>
  </si>
  <si>
    <t>BNAI</t>
  </si>
  <si>
    <t>المصرف الوطني الاسلامي</t>
  </si>
  <si>
    <t>IITC</t>
  </si>
  <si>
    <t>IKHC</t>
  </si>
  <si>
    <t>العراقية للسجاد والمفروشات</t>
  </si>
  <si>
    <t>طريق الخازر للمواد الانشائية</t>
  </si>
  <si>
    <t>AIRP</t>
  </si>
  <si>
    <t>BLAD</t>
  </si>
  <si>
    <t>مصرف العطاء الاسلامي</t>
  </si>
  <si>
    <t>IMCM</t>
  </si>
  <si>
    <t>Modern Construction Materials</t>
  </si>
  <si>
    <t xml:space="preserve">Iraqi Agricultural Products </t>
  </si>
  <si>
    <t>Al -Khazer Construction Materials</t>
  </si>
  <si>
    <t xml:space="preserve">Iraqi For Tufted Carpets </t>
  </si>
  <si>
    <t xml:space="preserve">National Islamic Bank </t>
  </si>
  <si>
    <t>مجموع قطاع مصارف</t>
  </si>
  <si>
    <t>BTIB</t>
  </si>
  <si>
    <t>مصرف الطيف الاسلامي</t>
  </si>
  <si>
    <t>BINI</t>
  </si>
  <si>
    <t>SAEI</t>
  </si>
  <si>
    <t>Al-Ameen Estate Investment</t>
  </si>
  <si>
    <t>Iraq Noor Islamic Bank</t>
  </si>
  <si>
    <t>AMEF</t>
  </si>
  <si>
    <t>Middle East for Production- Fish</t>
  </si>
  <si>
    <t>NGIR</t>
  </si>
  <si>
    <t>BERI</t>
  </si>
  <si>
    <t>Erbil Investment &amp; FinanceBank</t>
  </si>
  <si>
    <t>NAHF</t>
  </si>
  <si>
    <t xml:space="preserve">Gulf Insurance </t>
  </si>
  <si>
    <t>SMOF</t>
  </si>
  <si>
    <t>الموصل لمدن الالعاب</t>
  </si>
  <si>
    <t>HSAD</t>
  </si>
  <si>
    <t>SBAG</t>
  </si>
  <si>
    <t>AL-Badia for General Trans</t>
  </si>
  <si>
    <t>Al-Sadeer Hotel</t>
  </si>
  <si>
    <t>Al-Mosul for funfairs</t>
  </si>
  <si>
    <t>AMAP</t>
  </si>
  <si>
    <t>Modern for Animal Production</t>
  </si>
  <si>
    <t>BUOI</t>
  </si>
  <si>
    <t>الاهلية للانتاج الزراعي</t>
  </si>
  <si>
    <t>AAHP</t>
  </si>
  <si>
    <t>Union Bank of Iraq</t>
  </si>
  <si>
    <t>Al-Ahlyia for Agricultural Production</t>
  </si>
  <si>
    <t>أسماء الشركات</t>
  </si>
  <si>
    <t>Company Name</t>
  </si>
  <si>
    <t>Banking Sector</t>
  </si>
  <si>
    <t>مصرف سومر التجاري</t>
  </si>
  <si>
    <t>BSUC</t>
  </si>
  <si>
    <t>Sumer Commerical Bank</t>
  </si>
  <si>
    <t>مصرف بابل</t>
  </si>
  <si>
    <t>BBAY</t>
  </si>
  <si>
    <t>موقوفة</t>
  </si>
  <si>
    <t>Babylon Bank</t>
  </si>
  <si>
    <t>مصرف الشمال</t>
  </si>
  <si>
    <t>BNOR</t>
  </si>
  <si>
    <t xml:space="preserve">North Bank              </t>
  </si>
  <si>
    <t>مصرف الاتحاد العراقي</t>
  </si>
  <si>
    <t>مصرف كوردستان</t>
  </si>
  <si>
    <t>المصرف المتحد</t>
  </si>
  <si>
    <t>united Bank For Invistment</t>
  </si>
  <si>
    <t>مصرف ايلاف الاسلامي</t>
  </si>
  <si>
    <t>BELF</t>
  </si>
  <si>
    <t>Elaf Islamic Bank</t>
  </si>
  <si>
    <t xml:space="preserve">مصرف عبر العراق </t>
  </si>
  <si>
    <t>BTRI</t>
  </si>
  <si>
    <t>Trans Iraq Bank Investment</t>
  </si>
  <si>
    <t>مصرف الائتمان العراقي</t>
  </si>
  <si>
    <t>Al Attaa Islamic Bank</t>
  </si>
  <si>
    <t xml:space="preserve">مصرف العربية الاسلامي </t>
  </si>
  <si>
    <t>BAAI</t>
  </si>
  <si>
    <t>Arab Islamic Bank</t>
  </si>
  <si>
    <t>مصرف زين العراق الاسلامي</t>
  </si>
  <si>
    <t>BZII</t>
  </si>
  <si>
    <t>Zain Al-Iraq Isiamic Bank</t>
  </si>
  <si>
    <t xml:space="preserve">مصرف نور العراق الاسلامي </t>
  </si>
  <si>
    <t>المصرف الدولي الاسلامي</t>
  </si>
  <si>
    <t>المصرف العالم الاسلامي</t>
  </si>
  <si>
    <t>BWOR</t>
  </si>
  <si>
    <t>World Islamic Bank</t>
  </si>
  <si>
    <t xml:space="preserve">مصرف القابض الاسلامي </t>
  </si>
  <si>
    <t>BQAB</t>
  </si>
  <si>
    <t>Al- Qabidh Isiamic Bank</t>
  </si>
  <si>
    <t xml:space="preserve">مصرف التنمية الدولي </t>
  </si>
  <si>
    <t>BIDB</t>
  </si>
  <si>
    <t>International Development Bank</t>
  </si>
  <si>
    <t>مصرف الاقليم التجاري</t>
  </si>
  <si>
    <t>BRTB</t>
  </si>
  <si>
    <t>Region Trade Bank</t>
  </si>
  <si>
    <t>مصرف الثقة</t>
  </si>
  <si>
    <t>BTRU</t>
  </si>
  <si>
    <t>Trust International  IslamIc Bank</t>
  </si>
  <si>
    <t>مصرف اربيل</t>
  </si>
  <si>
    <t>مصرف الجنوب</t>
  </si>
  <si>
    <t>BJAB</t>
  </si>
  <si>
    <t>Al Janoob Islamic Bank Investment</t>
  </si>
  <si>
    <t>مصرف آسيا العراق</t>
  </si>
  <si>
    <t>BAIB</t>
  </si>
  <si>
    <t>Asia Al Iraq Islamic Bank for Investment</t>
  </si>
  <si>
    <t>مصرف القرطاس</t>
  </si>
  <si>
    <t>BQUR</t>
  </si>
  <si>
    <t xml:space="preserve">Al-Qurtas Isiamic Bank </t>
  </si>
  <si>
    <t>AlTaif Islamic Bank</t>
  </si>
  <si>
    <t>مصرف امين العراق</t>
  </si>
  <si>
    <t>BAME</t>
  </si>
  <si>
    <t>Ameen al-Iraq Bank For  islamic bank</t>
  </si>
  <si>
    <t>مصرف المستشار الاسلامي</t>
  </si>
  <si>
    <t>BMUI</t>
  </si>
  <si>
    <t>Al-Mustashar Islamic Bank</t>
  </si>
  <si>
    <t>مصرف الراجح الاسلامي</t>
  </si>
  <si>
    <t>BRAJ</t>
  </si>
  <si>
    <t xml:space="preserve">Al-Rajih Islamic Bank </t>
  </si>
  <si>
    <t>مصرف الانصاري الاسلامي</t>
  </si>
  <si>
    <t>BANS</t>
  </si>
  <si>
    <t xml:space="preserve">Al Anssari Islamic Bank </t>
  </si>
  <si>
    <t xml:space="preserve">مصرف المشرق العربي </t>
  </si>
  <si>
    <t>BAMS</t>
  </si>
  <si>
    <t>Al-Mashreq Al-Arabi Islamic Bank</t>
  </si>
  <si>
    <t>Telecommunication Sector</t>
  </si>
  <si>
    <t>Al-Khatem Telecommunication</t>
  </si>
  <si>
    <t>الامين للتأمين</t>
  </si>
  <si>
    <t>دار السلام للتأمين</t>
  </si>
  <si>
    <t>الاهلية للتأمين</t>
  </si>
  <si>
    <t>Ahlia Insurance</t>
  </si>
  <si>
    <t>الخليج للتأمين</t>
  </si>
  <si>
    <t xml:space="preserve">الحمراء للتأمين </t>
  </si>
  <si>
    <t>NHAM</t>
  </si>
  <si>
    <t>Al-Hamraa for Insurance</t>
  </si>
  <si>
    <t xml:space="preserve">الوئام للاستثمار المالي </t>
  </si>
  <si>
    <t>VWIF</t>
  </si>
  <si>
    <t>AL-Wiaam for Financial Investment</t>
  </si>
  <si>
    <t>الزوراء للاستثمار المالي</t>
  </si>
  <si>
    <t>VZAF</t>
  </si>
  <si>
    <t>Al-Zawraa for Finanical Investment</t>
  </si>
  <si>
    <t>الخير للاستثمار المالي</t>
  </si>
  <si>
    <t>VKHF</t>
  </si>
  <si>
    <t>Alkhair for financial Investment</t>
  </si>
  <si>
    <t xml:space="preserve">الباتك للاستثمارات المالية </t>
  </si>
  <si>
    <t>VBAT</t>
  </si>
  <si>
    <t>AL- Batek Investment</t>
  </si>
  <si>
    <t>بين النهرين للاستثمارات المالية</t>
  </si>
  <si>
    <t>VMES</t>
  </si>
  <si>
    <t>Bain Al-Nahrain Financial Investment</t>
  </si>
  <si>
    <t>قطاع الخدمات</t>
  </si>
  <si>
    <t>العاب الكرخ السياحية</t>
  </si>
  <si>
    <t>النخبة للمقاولات العامة</t>
  </si>
  <si>
    <t>العراقية للنقل البري</t>
  </si>
  <si>
    <t>SILT</t>
  </si>
  <si>
    <t xml:space="preserve">Iraqi Land Transport </t>
  </si>
  <si>
    <t>نقل المنتجات النفطية</t>
  </si>
  <si>
    <t>البادية للنقل العام</t>
  </si>
  <si>
    <t>الامين للاستثمارات العقارية</t>
  </si>
  <si>
    <t xml:space="preserve">Rehab Karbala </t>
  </si>
  <si>
    <t>إبداع الشرق الاوسط</t>
  </si>
  <si>
    <t>SIBD</t>
  </si>
  <si>
    <t>Ibdaa Al-Sharq Al-Awsat</t>
  </si>
  <si>
    <t>بغداد لصناعة مواد التغليف</t>
  </si>
  <si>
    <t>IBPM</t>
  </si>
  <si>
    <t>Baghdad for Packing Materials</t>
  </si>
  <si>
    <t>الهلال الصناعية</t>
  </si>
  <si>
    <t xml:space="preserve">الصناعات الخفيفة </t>
  </si>
  <si>
    <t>ITLI</t>
  </si>
  <si>
    <t>The Light Industries</t>
  </si>
  <si>
    <t>الصناعات الكيمياوية والبلاستيكية</t>
  </si>
  <si>
    <t>المعدنية والدراجات</t>
  </si>
  <si>
    <t>الصنائع الكيمياوية العصرية</t>
  </si>
  <si>
    <t>IMCI</t>
  </si>
  <si>
    <t>Modern chemical industries</t>
  </si>
  <si>
    <t xml:space="preserve">المواد الانشائية الحديثة </t>
  </si>
  <si>
    <t>صناعات الاثاث المنزلي</t>
  </si>
  <si>
    <t>قطاع الفنادق والسياحة</t>
  </si>
  <si>
    <t>سد الموصل السياحية</t>
  </si>
  <si>
    <t>HTVM</t>
  </si>
  <si>
    <t>Tourist Village of Mosul dam</t>
  </si>
  <si>
    <t>فندق  السدير</t>
  </si>
  <si>
    <t>فندق اشور</t>
  </si>
  <si>
    <t>قطاع الزراعة</t>
  </si>
  <si>
    <t>الحديثة للانتاج الحيواني</t>
  </si>
  <si>
    <t>الشرق الاوسط للاسماك</t>
  </si>
  <si>
    <t>العراقية لانتاج البذور</t>
  </si>
  <si>
    <t>انتاج وتسويق اللحوم</t>
  </si>
  <si>
    <t>AIPM</t>
  </si>
  <si>
    <t>Iraqi Products Marketing Meat</t>
  </si>
  <si>
    <t>تسويق المنتجات الزراعية</t>
  </si>
  <si>
    <t>بابل للإنتاج الحيواني والنباتي</t>
  </si>
  <si>
    <t>ABAP</t>
  </si>
  <si>
    <t xml:space="preserve">Babil Animal &amp; Vegetable Production </t>
  </si>
  <si>
    <t>BMAL</t>
  </si>
  <si>
    <t>مصرف المال الإسلامي</t>
  </si>
  <si>
    <t>AL- Mal Islamic Bank</t>
  </si>
  <si>
    <t>المصرف التجاري العراقي الاسلامي</t>
  </si>
  <si>
    <t xml:space="preserve">مجموع المصارف </t>
  </si>
  <si>
    <t xml:space="preserve">الوطنية الاستثمارات السياحية </t>
  </si>
  <si>
    <t>Service Sector</t>
  </si>
  <si>
    <t>ـــــ</t>
  </si>
  <si>
    <t xml:space="preserve">الأمين للتأمين </t>
  </si>
  <si>
    <t>مجموع  قطاع الصناعة</t>
  </si>
  <si>
    <t>آسيا سيل للاتصالات</t>
  </si>
  <si>
    <t xml:space="preserve">  </t>
  </si>
  <si>
    <t>مصرف الشرق الأوسط</t>
  </si>
  <si>
    <t xml:space="preserve">الهلال الصناعية </t>
  </si>
  <si>
    <t xml:space="preserve">الامين للاستثمارات العقارية </t>
  </si>
  <si>
    <t xml:space="preserve">مجموع قطاع الخدمات </t>
  </si>
  <si>
    <t xml:space="preserve">الكندي لانتاج اللقاحات البيطرية </t>
  </si>
  <si>
    <t xml:space="preserve">مدينة العاب الكرخ السياحية </t>
  </si>
  <si>
    <t>المصرف المتحد للاستثمار</t>
  </si>
  <si>
    <t>الكيمياوية والبلاستيكية</t>
  </si>
  <si>
    <t>مصرف الاستثمار</t>
  </si>
  <si>
    <t xml:space="preserve">الحديثة للانتاج الحيواني </t>
  </si>
  <si>
    <t xml:space="preserve">البادية للنقل العام </t>
  </si>
  <si>
    <t xml:space="preserve">مصرف اشور الدولي </t>
  </si>
  <si>
    <t>فندق أشور</t>
  </si>
  <si>
    <t xml:space="preserve">مصرف بغداد </t>
  </si>
  <si>
    <t>بابل للانتاج الحيواني</t>
  </si>
  <si>
    <t>السجاد والمفروشات</t>
  </si>
  <si>
    <t xml:space="preserve">نقل المنتجات النفطية </t>
  </si>
  <si>
    <t>الوطنية لصناعات الاثاث المنزلي</t>
  </si>
  <si>
    <t>مصرف نور العراق الاسلامي</t>
  </si>
  <si>
    <t xml:space="preserve">فنادق عشتار </t>
  </si>
  <si>
    <t xml:space="preserve"> </t>
  </si>
  <si>
    <t>العراقية لصناعات الكارتون</t>
  </si>
  <si>
    <t>التمورالعراقية</t>
  </si>
  <si>
    <t xml:space="preserve">النخبة للمقاولات العامة </t>
  </si>
  <si>
    <t>مجموع قطاع الخدمات</t>
  </si>
  <si>
    <t>كركوك لانتاج المواد الانشائية</t>
  </si>
  <si>
    <t>IKFP</t>
  </si>
  <si>
    <t>المصرف الدولي الإسلامي</t>
  </si>
  <si>
    <t>الخليج للتامين</t>
  </si>
  <si>
    <t>مصرف التجاري العراقي الاسلامي</t>
  </si>
  <si>
    <t>مصرف جيهان</t>
  </si>
  <si>
    <t xml:space="preserve">     2026/8/13 - 2026/8/9 تقرير التداول الأسبوعي </t>
  </si>
  <si>
    <t>Weekly Trading Report 9/8/2026 - 13/8/2026</t>
  </si>
  <si>
    <t xml:space="preserve">     2026/8/13 - 2026/8/9 ISX-OTC تقرير التداول الأسبوعي /المنصة     </t>
  </si>
  <si>
    <t xml:space="preserve">Over The Counter Platform (OTC) Weekly Trading Report 9/8/2026 - 13/8/2026 </t>
  </si>
  <si>
    <t>التقرير الاسبوعي لتداول الاسهم المباعة من غير العراقيين في السوق العراق للاوراق المالية 2026/8/9 - 2026/8/13</t>
  </si>
  <si>
    <t>Non-Iraqi Weekly Trading Report (Sell) 9/8/2026 - 13/8/2026</t>
  </si>
  <si>
    <t>التقرير الاسبوعي لتداول الاسهم المشتراة لغير العراقيين في السوق العراق للاوراق المالية 2026/8/9 - 2026/8/13</t>
  </si>
  <si>
    <t>Non-Iraqi Weekly Trading Report (Buy) 9/8/2026 - 13/8/2026</t>
  </si>
  <si>
    <t xml:space="preserve"> أسعار الاغلاق لاسهم الشركات المساهمة المدرجة للفترة 2026/8/9 - 2026/8/13</t>
  </si>
  <si>
    <t>Closing prices for the  listed companies from 9/8/2026 - 13/8/2026</t>
  </si>
  <si>
    <t>2026/8/13- 2026/8/9 تقرير التداول الأسبوعي /المنصة الثالثة</t>
  </si>
  <si>
    <t xml:space="preserve">Undisclosed Platform Weekly Trading Report 9/8/2026 - 13/8/2026            </t>
  </si>
  <si>
    <t>2026/8/13 -2026/8/9 تقرير التداول الأسبوعي / المنصة الثانية</t>
  </si>
  <si>
    <t xml:space="preserve">Second Platform Weekly Trading Report 9/8/2026 - 13/8/2026 </t>
  </si>
  <si>
    <t xml:space="preserve">      2026/8/13 - 2026/8/9 تقرير التداول الأسبوعي / المنصة النظامية</t>
  </si>
  <si>
    <t xml:space="preserve">   Weekly Trading Report / Regular 9/8/2026 - 13/8/2026</t>
  </si>
  <si>
    <t>الصناعات المعدنية والدراجات</t>
  </si>
  <si>
    <t>قطاع الخدمات المالية</t>
  </si>
  <si>
    <t>الربيع للوساطة</t>
  </si>
  <si>
    <t>FRSE</t>
  </si>
  <si>
    <t>مجموع قطاع الخدمات المالية</t>
  </si>
  <si>
    <t xml:space="preserve">الموصل لمدن الالعاب </t>
  </si>
  <si>
    <t xml:space="preserve">مصرف الاتحاد العراقي </t>
  </si>
  <si>
    <t xml:space="preserve">الاسهم المتداولة  </t>
  </si>
  <si>
    <t>Company Names</t>
  </si>
  <si>
    <t>Money Service Sector</t>
  </si>
  <si>
    <t>الربيع</t>
  </si>
  <si>
    <t>Rabee Securities</t>
  </si>
  <si>
    <t xml:space="preserve">مجموع قطاع الخدمات المالية </t>
  </si>
  <si>
    <t>Total Money Service Sector</t>
  </si>
  <si>
    <t>المجموع الكلي</t>
  </si>
  <si>
    <t>Grand Total</t>
  </si>
  <si>
    <t xml:space="preserve">التقرير الاسبوعي لتداول الاسهم المشتراة من غير العراقيين في منصة ISX-OTC </t>
  </si>
  <si>
    <t>المصرف التجاري العراقي</t>
  </si>
  <si>
    <t>Bank Of Baghdad</t>
  </si>
  <si>
    <t xml:space="preserve">مصرف الاستثمار العراقي </t>
  </si>
  <si>
    <t xml:space="preserve">المصرف الاهلي العراقي </t>
  </si>
  <si>
    <t xml:space="preserve">National Bank Of Iraq </t>
  </si>
  <si>
    <t xml:space="preserve">مصرف الاقتصاد </t>
  </si>
  <si>
    <t xml:space="preserve">Economy Bank For Investment   </t>
  </si>
  <si>
    <t>Al-Mansour Bank</t>
  </si>
  <si>
    <t>IRAQ Noor Islamic Bank</t>
  </si>
  <si>
    <t>Total Bank sector</t>
  </si>
  <si>
    <t xml:space="preserve">قطاع الصناعة </t>
  </si>
  <si>
    <t xml:space="preserve">بغداد للمشروبات الغازية </t>
  </si>
  <si>
    <t xml:space="preserve">مجموع قطاع الصناعة </t>
  </si>
  <si>
    <t>Total Industry sector</t>
  </si>
  <si>
    <t xml:space="preserve">قطاع الاتصالات </t>
  </si>
  <si>
    <t>اسيا سيل للاتصالات</t>
  </si>
  <si>
    <t xml:space="preserve">Asia cell </t>
  </si>
  <si>
    <t xml:space="preserve">مجموع قطاع الاتصالات </t>
  </si>
  <si>
    <t>Total Telecommunication sector</t>
  </si>
  <si>
    <t xml:space="preserve">المصرف العراقي الاسلامي </t>
  </si>
  <si>
    <t xml:space="preserve">قطاع التامين </t>
  </si>
  <si>
    <t xml:space="preserve">الامين للتأمين </t>
  </si>
  <si>
    <t>Al-Ameen  Insurance</t>
  </si>
  <si>
    <t xml:space="preserve">مجموع قطاع التامين </t>
  </si>
  <si>
    <t>Total Insurance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</si>
</sst>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_-* #,##0.00\-;_-* &quot;-&quot;??_-;_-@_-"/>
    <numFmt numFmtId="165" formatCode="0.000"/>
    <numFmt numFmtId="166" formatCode="#,##0.000"/>
    <numFmt numFmtId="167" formatCode="yyyy/m/dd"/>
  </numFmts>
  <fonts count="97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.5"/>
      <name val="Arial"/>
      <family val="2"/>
    </font>
    <font>
      <sz val="11"/>
      <color indexed="8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1"/>
      <color indexed="8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178"/>
      <scheme val="minor"/>
    </font>
    <font>
      <b/>
      <sz val="11"/>
      <color rgb="FFFA7D00"/>
      <name val="Calibri"/>
      <family val="2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  <charset val="178"/>
      <scheme val="minor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b/>
      <sz val="15"/>
      <color theme="3"/>
      <name val="Calibri"/>
      <family val="2"/>
      <scheme val="min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178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charset val="178"/>
      <scheme val="minor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18"/>
      <color rgb="FF002060"/>
      <name val="Calibri"/>
      <family val="2"/>
      <scheme val="minor"/>
    </font>
    <font>
      <sz val="10.5"/>
      <color rgb="FF002060"/>
      <name val="Arial"/>
      <family val="2"/>
    </font>
    <font>
      <b/>
      <sz val="10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1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sz val="14"/>
      <color rgb="FF002060"/>
      <name val="Arial"/>
      <family val="2"/>
    </font>
    <font>
      <b/>
      <sz val="13"/>
      <color rgb="FF00206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rgb="FF002060"/>
      <name val="Calibri"/>
      <family val="2"/>
    </font>
    <font>
      <sz val="12"/>
      <name val="Arial"/>
      <family val="2"/>
    </font>
    <font>
      <sz val="13"/>
      <color rgb="FF002060"/>
      <name val="Calibri"/>
      <family val="2"/>
      <scheme val="minor"/>
    </font>
    <font>
      <b/>
      <sz val="10.5"/>
      <name val="Arial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b/>
      <sz val="12"/>
      <color indexed="56"/>
      <name val="Calibri"/>
      <family val="2"/>
      <scheme val="minor"/>
    </font>
    <font>
      <b/>
      <sz val="12"/>
      <color theme="3"/>
      <name val="Arial"/>
      <family val="2"/>
    </font>
    <font>
      <b/>
      <sz val="12"/>
      <color indexed="56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1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12"/>
      </patternFill>
    </fill>
    <fill>
      <patternFill patternType="solid">
        <fgColor theme="3" tint="0.7999816888943144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18"/>
      </bottom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723">
    <xf numFmtId="0" fontId="0" fillId="0" borderId="0"/>
    <xf numFmtId="0" fontId="35" fillId="25" borderId="0" applyNumberFormat="0" applyBorder="0" applyAlignment="0" applyProtection="0"/>
    <xf numFmtId="0" fontId="36" fillId="25" borderId="0" applyNumberFormat="0" applyBorder="0" applyAlignment="0" applyProtection="0"/>
    <xf numFmtId="0" fontId="17" fillId="2" borderId="0" applyNumberFormat="0" applyBorder="0" applyAlignment="0" applyProtection="0"/>
    <xf numFmtId="0" fontId="36" fillId="25" borderId="0" applyNumberFormat="0" applyBorder="0" applyAlignment="0" applyProtection="0"/>
    <xf numFmtId="0" fontId="35" fillId="26" borderId="0" applyNumberFormat="0" applyBorder="0" applyAlignment="0" applyProtection="0"/>
    <xf numFmtId="0" fontId="36" fillId="26" borderId="0" applyNumberFormat="0" applyBorder="0" applyAlignment="0" applyProtection="0"/>
    <xf numFmtId="0" fontId="17" fillId="3" borderId="0" applyNumberFormat="0" applyBorder="0" applyAlignment="0" applyProtection="0"/>
    <xf numFmtId="0" fontId="36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17" fillId="4" borderId="0" applyNumberFormat="0" applyBorder="0" applyAlignment="0" applyProtection="0"/>
    <xf numFmtId="0" fontId="36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8" borderId="0" applyNumberFormat="0" applyBorder="0" applyAlignment="0" applyProtection="0"/>
    <xf numFmtId="0" fontId="17" fillId="5" borderId="0" applyNumberFormat="0" applyBorder="0" applyAlignment="0" applyProtection="0"/>
    <xf numFmtId="0" fontId="36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29" borderId="0" applyNumberFormat="0" applyBorder="0" applyAlignment="0" applyProtection="0"/>
    <xf numFmtId="0" fontId="17" fillId="6" borderId="0" applyNumberFormat="0" applyBorder="0" applyAlignment="0" applyProtection="0"/>
    <xf numFmtId="0" fontId="36" fillId="29" borderId="0" applyNumberFormat="0" applyBorder="0" applyAlignment="0" applyProtection="0"/>
    <xf numFmtId="0" fontId="35" fillId="30" borderId="0" applyNumberFormat="0" applyBorder="0" applyAlignment="0" applyProtection="0"/>
    <xf numFmtId="0" fontId="36" fillId="30" borderId="0" applyNumberFormat="0" applyBorder="0" applyAlignment="0" applyProtection="0"/>
    <xf numFmtId="0" fontId="17" fillId="7" borderId="0" applyNumberFormat="0" applyBorder="0" applyAlignment="0" applyProtection="0"/>
    <xf numFmtId="0" fontId="36" fillId="30" borderId="0" applyNumberFormat="0" applyBorder="0" applyAlignment="0" applyProtection="0"/>
    <xf numFmtId="0" fontId="35" fillId="31" borderId="0" applyNumberFormat="0" applyBorder="0" applyAlignment="0" applyProtection="0"/>
    <xf numFmtId="0" fontId="36" fillId="31" borderId="0" applyNumberFormat="0" applyBorder="0" applyAlignment="0" applyProtection="0"/>
    <xf numFmtId="0" fontId="17" fillId="8" borderId="0" applyNumberFormat="0" applyBorder="0" applyAlignment="0" applyProtection="0"/>
    <xf numFmtId="0" fontId="36" fillId="31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17" fillId="9" borderId="0" applyNumberFormat="0" applyBorder="0" applyAlignment="0" applyProtection="0"/>
    <xf numFmtId="0" fontId="36" fillId="32" borderId="0" applyNumberFormat="0" applyBorder="0" applyAlignment="0" applyProtection="0"/>
    <xf numFmtId="0" fontId="35" fillId="33" borderId="0" applyNumberFormat="0" applyBorder="0" applyAlignment="0" applyProtection="0"/>
    <xf numFmtId="0" fontId="36" fillId="33" borderId="0" applyNumberFormat="0" applyBorder="0" applyAlignment="0" applyProtection="0"/>
    <xf numFmtId="0" fontId="17" fillId="10" borderId="0" applyNumberFormat="0" applyBorder="0" applyAlignment="0" applyProtection="0"/>
    <xf numFmtId="0" fontId="36" fillId="33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17" fillId="5" borderId="0" applyNumberFormat="0" applyBorder="0" applyAlignment="0" applyProtection="0"/>
    <xf numFmtId="0" fontId="36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35" borderId="0" applyNumberFormat="0" applyBorder="0" applyAlignment="0" applyProtection="0"/>
    <xf numFmtId="0" fontId="17" fillId="8" borderId="0" applyNumberFormat="0" applyBorder="0" applyAlignment="0" applyProtection="0"/>
    <xf numFmtId="0" fontId="36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17" fillId="11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38" fillId="37" borderId="0" applyNumberFormat="0" applyBorder="0" applyAlignment="0" applyProtection="0"/>
    <xf numFmtId="0" fontId="19" fillId="12" borderId="0" applyNumberFormat="0" applyBorder="0" applyAlignment="0" applyProtection="0"/>
    <xf numFmtId="0" fontId="38" fillId="37" borderId="0" applyNumberFormat="0" applyBorder="0" applyAlignment="0" applyProtection="0"/>
    <xf numFmtId="0" fontId="37" fillId="38" borderId="0" applyNumberFormat="0" applyBorder="0" applyAlignment="0" applyProtection="0"/>
    <xf numFmtId="0" fontId="38" fillId="38" borderId="0" applyNumberFormat="0" applyBorder="0" applyAlignment="0" applyProtection="0"/>
    <xf numFmtId="0" fontId="19" fillId="9" borderId="0" applyNumberFormat="0" applyBorder="0" applyAlignment="0" applyProtection="0"/>
    <xf numFmtId="0" fontId="38" fillId="38" borderId="0" applyNumberFormat="0" applyBorder="0" applyAlignment="0" applyProtection="0"/>
    <xf numFmtId="0" fontId="37" fillId="39" borderId="0" applyNumberFormat="0" applyBorder="0" applyAlignment="0" applyProtection="0"/>
    <xf numFmtId="0" fontId="38" fillId="39" borderId="0" applyNumberFormat="0" applyBorder="0" applyAlignment="0" applyProtection="0"/>
    <xf numFmtId="0" fontId="19" fillId="10" borderId="0" applyNumberFormat="0" applyBorder="0" applyAlignment="0" applyProtection="0"/>
    <xf numFmtId="0" fontId="38" fillId="39" borderId="0" applyNumberFormat="0" applyBorder="0" applyAlignment="0" applyProtection="0"/>
    <xf numFmtId="0" fontId="37" fillId="40" borderId="0" applyNumberFormat="0" applyBorder="0" applyAlignment="0" applyProtection="0"/>
    <xf numFmtId="0" fontId="38" fillId="40" borderId="0" applyNumberFormat="0" applyBorder="0" applyAlignment="0" applyProtection="0"/>
    <xf numFmtId="0" fontId="19" fillId="13" borderId="0" applyNumberFormat="0" applyBorder="0" applyAlignment="0" applyProtection="0"/>
    <xf numFmtId="0" fontId="38" fillId="40" borderId="0" applyNumberFormat="0" applyBorder="0" applyAlignment="0" applyProtection="0"/>
    <xf numFmtId="0" fontId="37" fillId="41" borderId="0" applyNumberFormat="0" applyBorder="0" applyAlignment="0" applyProtection="0"/>
    <xf numFmtId="0" fontId="38" fillId="41" borderId="0" applyNumberFormat="0" applyBorder="0" applyAlignment="0" applyProtection="0"/>
    <xf numFmtId="0" fontId="19" fillId="14" borderId="0" applyNumberFormat="0" applyBorder="0" applyAlignment="0" applyProtection="0"/>
    <xf numFmtId="0" fontId="38" fillId="41" borderId="0" applyNumberFormat="0" applyBorder="0" applyAlignment="0" applyProtection="0"/>
    <xf numFmtId="0" fontId="37" fillId="42" borderId="0" applyNumberFormat="0" applyBorder="0" applyAlignment="0" applyProtection="0"/>
    <xf numFmtId="0" fontId="38" fillId="42" borderId="0" applyNumberFormat="0" applyBorder="0" applyAlignment="0" applyProtection="0"/>
    <xf numFmtId="0" fontId="19" fillId="15" borderId="0" applyNumberFormat="0" applyBorder="0" applyAlignment="0" applyProtection="0"/>
    <xf numFmtId="0" fontId="38" fillId="42" borderId="0" applyNumberFormat="0" applyBorder="0" applyAlignment="0" applyProtection="0"/>
    <xf numFmtId="0" fontId="37" fillId="43" borderId="0" applyNumberFormat="0" applyBorder="0" applyAlignment="0" applyProtection="0"/>
    <xf numFmtId="0" fontId="38" fillId="43" borderId="0" applyNumberFormat="0" applyBorder="0" applyAlignment="0" applyProtection="0"/>
    <xf numFmtId="0" fontId="19" fillId="16" borderId="0" applyNumberFormat="0" applyBorder="0" applyAlignment="0" applyProtection="0"/>
    <xf numFmtId="0" fontId="38" fillId="43" borderId="0" applyNumberFormat="0" applyBorder="0" applyAlignment="0" applyProtection="0"/>
    <xf numFmtId="0" fontId="37" fillId="44" borderId="0" applyNumberFormat="0" applyBorder="0" applyAlignment="0" applyProtection="0"/>
    <xf numFmtId="0" fontId="38" fillId="44" borderId="0" applyNumberFormat="0" applyBorder="0" applyAlignment="0" applyProtection="0"/>
    <xf numFmtId="0" fontId="19" fillId="17" borderId="0" applyNumberFormat="0" applyBorder="0" applyAlignment="0" applyProtection="0"/>
    <xf numFmtId="0" fontId="38" fillId="44" borderId="0" applyNumberFormat="0" applyBorder="0" applyAlignment="0" applyProtection="0"/>
    <xf numFmtId="0" fontId="37" fillId="45" borderId="0" applyNumberFormat="0" applyBorder="0" applyAlignment="0" applyProtection="0"/>
    <xf numFmtId="0" fontId="38" fillId="45" borderId="0" applyNumberFormat="0" applyBorder="0" applyAlignment="0" applyProtection="0"/>
    <xf numFmtId="0" fontId="19" fillId="18" borderId="0" applyNumberFormat="0" applyBorder="0" applyAlignment="0" applyProtection="0"/>
    <xf numFmtId="0" fontId="38" fillId="45" borderId="0" applyNumberFormat="0" applyBorder="0" applyAlignment="0" applyProtection="0"/>
    <xf numFmtId="0" fontId="37" fillId="46" borderId="0" applyNumberFormat="0" applyBorder="0" applyAlignment="0" applyProtection="0"/>
    <xf numFmtId="0" fontId="38" fillId="46" borderId="0" applyNumberFormat="0" applyBorder="0" applyAlignment="0" applyProtection="0"/>
    <xf numFmtId="0" fontId="19" fillId="13" borderId="0" applyNumberFormat="0" applyBorder="0" applyAlignment="0" applyProtection="0"/>
    <xf numFmtId="0" fontId="38" fillId="46" borderId="0" applyNumberFormat="0" applyBorder="0" applyAlignment="0" applyProtection="0"/>
    <xf numFmtId="0" fontId="37" fillId="47" borderId="0" applyNumberFormat="0" applyBorder="0" applyAlignment="0" applyProtection="0"/>
    <xf numFmtId="0" fontId="38" fillId="47" borderId="0" applyNumberFormat="0" applyBorder="0" applyAlignment="0" applyProtection="0"/>
    <xf numFmtId="0" fontId="19" fillId="14" borderId="0" applyNumberFormat="0" applyBorder="0" applyAlignment="0" applyProtection="0"/>
    <xf numFmtId="0" fontId="38" fillId="47" borderId="0" applyNumberFormat="0" applyBorder="0" applyAlignment="0" applyProtection="0"/>
    <xf numFmtId="0" fontId="37" fillId="48" borderId="0" applyNumberFormat="0" applyBorder="0" applyAlignment="0" applyProtection="0"/>
    <xf numFmtId="0" fontId="38" fillId="48" borderId="0" applyNumberFormat="0" applyBorder="0" applyAlignment="0" applyProtection="0"/>
    <xf numFmtId="0" fontId="19" fillId="19" borderId="0" applyNumberFormat="0" applyBorder="0" applyAlignment="0" applyProtection="0"/>
    <xf numFmtId="0" fontId="38" fillId="48" borderId="0" applyNumberFormat="0" applyBorder="0" applyAlignment="0" applyProtection="0"/>
    <xf numFmtId="0" fontId="39" fillId="49" borderId="0" applyNumberFormat="0" applyBorder="0" applyAlignment="0" applyProtection="0"/>
    <xf numFmtId="0" fontId="40" fillId="49" borderId="0" applyNumberFormat="0" applyBorder="0" applyAlignment="0" applyProtection="0"/>
    <xf numFmtId="0" fontId="20" fillId="3" borderId="0" applyNumberFormat="0" applyBorder="0" applyAlignment="0" applyProtection="0"/>
    <xf numFmtId="0" fontId="40" fillId="49" borderId="0" applyNumberFormat="0" applyBorder="0" applyAlignment="0" applyProtection="0"/>
    <xf numFmtId="0" fontId="41" fillId="50" borderId="10" applyNumberFormat="0" applyAlignment="0" applyProtection="0"/>
    <xf numFmtId="0" fontId="42" fillId="50" borderId="10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42" fillId="50" borderId="10" applyNumberFormat="0" applyAlignment="0" applyProtection="0"/>
    <xf numFmtId="0" fontId="43" fillId="51" borderId="11" applyNumberFormat="0" applyAlignment="0" applyProtection="0"/>
    <xf numFmtId="0" fontId="44" fillId="51" borderId="11" applyNumberFormat="0" applyAlignment="0" applyProtection="0"/>
    <xf numFmtId="0" fontId="22" fillId="21" borderId="2" applyNumberFormat="0" applyAlignment="0" applyProtection="0"/>
    <xf numFmtId="0" fontId="44" fillId="51" borderId="11" applyNumberFormat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52" borderId="0" applyNumberFormat="0" applyBorder="0" applyAlignment="0" applyProtection="0"/>
    <xf numFmtId="0" fontId="48" fillId="52" borderId="0" applyNumberFormat="0" applyBorder="0" applyAlignment="0" applyProtection="0"/>
    <xf numFmtId="0" fontId="24" fillId="4" borderId="0" applyNumberFormat="0" applyBorder="0" applyAlignment="0" applyProtection="0"/>
    <xf numFmtId="0" fontId="48" fillId="52" borderId="0" applyNumberFormat="0" applyBorder="0" applyAlignment="0" applyProtection="0"/>
    <xf numFmtId="0" fontId="49" fillId="0" borderId="12" applyNumberFormat="0" applyFill="0" applyAlignment="0" applyProtection="0"/>
    <xf numFmtId="0" fontId="50" fillId="0" borderId="12" applyNumberFormat="0" applyFill="0" applyAlignment="0" applyProtection="0"/>
    <xf numFmtId="0" fontId="25" fillId="0" borderId="3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2" fillId="0" borderId="13" applyNumberFormat="0" applyFill="0" applyAlignment="0" applyProtection="0"/>
    <xf numFmtId="0" fontId="26" fillId="0" borderId="4" applyNumberFormat="0" applyFill="0" applyAlignment="0" applyProtection="0"/>
    <xf numFmtId="0" fontId="52" fillId="0" borderId="13" applyNumberFormat="0" applyFill="0" applyAlignment="0" applyProtection="0"/>
    <xf numFmtId="0" fontId="53" fillId="0" borderId="14" applyNumberFormat="0" applyFill="0" applyAlignment="0" applyProtection="0"/>
    <xf numFmtId="0" fontId="54" fillId="0" borderId="14" applyNumberFormat="0" applyFill="0" applyAlignment="0" applyProtection="0"/>
    <xf numFmtId="0" fontId="18" fillId="0" borderId="5" applyNumberFormat="0" applyFill="0" applyAlignment="0" applyProtection="0"/>
    <xf numFmtId="0" fontId="54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5" fillId="53" borderId="10" applyNumberFormat="0" applyAlignment="0" applyProtection="0"/>
    <xf numFmtId="0" fontId="56" fillId="53" borderId="10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56" fillId="53" borderId="10" applyNumberFormat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28" fillId="0" borderId="6" applyNumberFormat="0" applyFill="0" applyAlignment="0" applyProtection="0"/>
    <xf numFmtId="0" fontId="58" fillId="0" borderId="15" applyNumberFormat="0" applyFill="0" applyAlignment="0" applyProtection="0"/>
    <xf numFmtId="0" fontId="59" fillId="54" borderId="0" applyNumberFormat="0" applyBorder="0" applyAlignment="0" applyProtection="0"/>
    <xf numFmtId="0" fontId="60" fillId="54" borderId="0" applyNumberFormat="0" applyBorder="0" applyAlignment="0" applyProtection="0"/>
    <xf numFmtId="0" fontId="29" fillId="22" borderId="0" applyNumberFormat="0" applyBorder="0" applyAlignment="0" applyProtection="0"/>
    <xf numFmtId="0" fontId="60" fillId="54" borderId="0" applyNumberFormat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55" borderId="16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34" fillId="55" borderId="16" applyNumberFormat="0" applyFont="0" applyAlignment="0" applyProtection="0"/>
    <xf numFmtId="0" fontId="35" fillId="55" borderId="16" applyNumberFormat="0" applyFont="0" applyAlignment="0" applyProtection="0"/>
    <xf numFmtId="0" fontId="62" fillId="50" borderId="17" applyNumberFormat="0" applyAlignment="0" applyProtection="0"/>
    <xf numFmtId="0" fontId="63" fillId="50" borderId="17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63" fillId="50" borderId="17" applyNumberFormat="0" applyAlignment="0" applyProtection="0"/>
    <xf numFmtId="0" fontId="6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8" applyNumberFormat="0" applyFill="0" applyAlignment="0" applyProtection="0"/>
    <xf numFmtId="0" fontId="67" fillId="0" borderId="18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67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55" borderId="16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16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16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16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16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16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16" applyNumberFormat="0" applyFont="0" applyAlignment="0" applyProtection="0"/>
    <xf numFmtId="0" fontId="85" fillId="0" borderId="0"/>
    <xf numFmtId="43" fontId="85" fillId="0" borderId="0" applyFont="0" applyFill="0" applyBorder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16" applyNumberFormat="0" applyFont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90" fillId="0" borderId="0"/>
    <xf numFmtId="43" fontId="91" fillId="0" borderId="0" applyFont="0" applyFill="0" applyBorder="0" applyAlignment="0" applyProtection="0"/>
  </cellStyleXfs>
  <cellXfs count="199">
    <xf numFmtId="0" fontId="0" fillId="0" borderId="0" xfId="0"/>
    <xf numFmtId="0" fontId="16" fillId="0" borderId="0" xfId="0" applyFont="1"/>
    <xf numFmtId="0" fontId="71" fillId="0" borderId="0" xfId="0" applyFont="1"/>
    <xf numFmtId="3" fontId="16" fillId="0" borderId="0" xfId="0" applyNumberFormat="1" applyFont="1"/>
    <xf numFmtId="0" fontId="74" fillId="0" borderId="0" xfId="0" applyFont="1"/>
    <xf numFmtId="1" fontId="75" fillId="58" borderId="19" xfId="114" applyNumberFormat="1" applyFont="1" applyFill="1" applyBorder="1" applyAlignment="1">
      <alignment horizontal="left" vertical="center"/>
    </xf>
    <xf numFmtId="4" fontId="74" fillId="0" borderId="0" xfId="0" applyNumberFormat="1" applyFont="1"/>
    <xf numFmtId="1" fontId="74" fillId="0" borderId="0" xfId="0" applyNumberFormat="1" applyFont="1"/>
    <xf numFmtId="0" fontId="74" fillId="0" borderId="0" xfId="0" applyFont="1" applyAlignment="1">
      <alignment horizontal="right"/>
    </xf>
    <xf numFmtId="3" fontId="74" fillId="0" borderId="0" xfId="0" applyNumberFormat="1" applyFont="1" applyAlignment="1">
      <alignment horizontal="right"/>
    </xf>
    <xf numFmtId="0" fontId="76" fillId="0" borderId="0" xfId="0" applyFont="1"/>
    <xf numFmtId="0" fontId="74" fillId="58" borderId="0" xfId="0" applyFont="1" applyFill="1"/>
    <xf numFmtId="1" fontId="77" fillId="58" borderId="19" xfId="114" applyNumberFormat="1" applyFont="1" applyFill="1" applyBorder="1" applyAlignment="1">
      <alignment horizontal="left" vertical="center"/>
    </xf>
    <xf numFmtId="0" fontId="79" fillId="0" borderId="0" xfId="0" applyFont="1"/>
    <xf numFmtId="4" fontId="16" fillId="0" borderId="0" xfId="0" applyNumberFormat="1" applyFont="1"/>
    <xf numFmtId="0" fontId="76" fillId="58" borderId="0" xfId="0" applyFont="1" applyFill="1"/>
    <xf numFmtId="0" fontId="70" fillId="0" borderId="22" xfId="0" applyFont="1" applyBorder="1" applyAlignment="1">
      <alignment vertical="center"/>
    </xf>
    <xf numFmtId="0" fontId="70" fillId="0" borderId="23" xfId="0" applyFont="1" applyBorder="1" applyAlignment="1">
      <alignment vertical="center"/>
    </xf>
    <xf numFmtId="0" fontId="74" fillId="0" borderId="21" xfId="0" applyFont="1" applyBorder="1"/>
    <xf numFmtId="3" fontId="74" fillId="0" borderId="0" xfId="0" applyNumberFormat="1" applyFont="1"/>
    <xf numFmtId="0" fontId="73" fillId="0" borderId="26" xfId="0" applyFont="1" applyBorder="1" applyAlignment="1">
      <alignment vertical="center"/>
    </xf>
    <xf numFmtId="1" fontId="83" fillId="58" borderId="19" xfId="114" applyNumberFormat="1" applyFont="1" applyFill="1" applyBorder="1" applyAlignment="1">
      <alignment horizontal="left" vertical="center"/>
    </xf>
    <xf numFmtId="0" fontId="86" fillId="0" borderId="0" xfId="0" applyFont="1"/>
    <xf numFmtId="0" fontId="76" fillId="58" borderId="33" xfId="0" applyFont="1" applyFill="1" applyBorder="1"/>
    <xf numFmtId="0" fontId="73" fillId="0" borderId="25" xfId="0" applyFont="1" applyBorder="1" applyAlignment="1">
      <alignment horizontal="center" vertical="center"/>
    </xf>
    <xf numFmtId="0" fontId="74" fillId="0" borderId="33" xfId="0" applyFont="1" applyBorder="1"/>
    <xf numFmtId="0" fontId="75" fillId="56" borderId="19" xfId="0" applyFont="1" applyFill="1" applyBorder="1" applyAlignment="1">
      <alignment horizontal="center" vertical="center"/>
    </xf>
    <xf numFmtId="0" fontId="72" fillId="56" borderId="19" xfId="0" applyFont="1" applyFill="1" applyBorder="1" applyAlignment="1">
      <alignment horizontal="center" vertical="center" wrapText="1"/>
    </xf>
    <xf numFmtId="4" fontId="72" fillId="56" borderId="19" xfId="0" applyNumberFormat="1" applyFont="1" applyFill="1" applyBorder="1" applyAlignment="1">
      <alignment horizontal="center" vertical="center" wrapText="1"/>
    </xf>
    <xf numFmtId="1" fontId="72" fillId="56" borderId="19" xfId="0" applyNumberFormat="1" applyFont="1" applyFill="1" applyBorder="1" applyAlignment="1">
      <alignment horizontal="center" vertical="center" wrapText="1"/>
    </xf>
    <xf numFmtId="0" fontId="75" fillId="56" borderId="19" xfId="0" applyFont="1" applyFill="1" applyBorder="1" applyAlignment="1">
      <alignment horizontal="center" vertical="center" wrapText="1"/>
    </xf>
    <xf numFmtId="0" fontId="75" fillId="57" borderId="19" xfId="0" applyFont="1" applyFill="1" applyBorder="1" applyAlignment="1">
      <alignment horizontal="right" vertical="center" wrapText="1"/>
    </xf>
    <xf numFmtId="0" fontId="75" fillId="0" borderId="19" xfId="0" applyFont="1" applyBorder="1" applyAlignment="1">
      <alignment horizontal="right" vertical="center"/>
    </xf>
    <xf numFmtId="0" fontId="75" fillId="0" borderId="19" xfId="0" applyFont="1" applyBorder="1" applyAlignment="1">
      <alignment horizontal="left" vertical="center"/>
    </xf>
    <xf numFmtId="166" fontId="75" fillId="0" borderId="19" xfId="0" applyNumberFormat="1" applyFont="1" applyBorder="1" applyAlignment="1">
      <alignment horizontal="center" vertical="center"/>
    </xf>
    <xf numFmtId="166" fontId="78" fillId="0" borderId="19" xfId="0" applyNumberFormat="1" applyFont="1" applyBorder="1" applyAlignment="1">
      <alignment horizontal="center" vertical="center"/>
    </xf>
    <xf numFmtId="165" fontId="75" fillId="0" borderId="19" xfId="0" applyNumberFormat="1" applyFont="1" applyBorder="1" applyAlignment="1">
      <alignment horizontal="center" vertical="center"/>
    </xf>
    <xf numFmtId="4" fontId="75" fillId="0" borderId="19" xfId="0" applyNumberFormat="1" applyFont="1" applyBorder="1" applyAlignment="1">
      <alignment horizontal="center" vertical="center"/>
    </xf>
    <xf numFmtId="3" fontId="75" fillId="58" borderId="19" xfId="0" applyNumberFormat="1" applyFont="1" applyFill="1" applyBorder="1" applyAlignment="1">
      <alignment horizontal="center" vertical="center"/>
    </xf>
    <xf numFmtId="0" fontId="75" fillId="0" borderId="19" xfId="0" applyFont="1" applyBorder="1" applyAlignment="1">
      <alignment horizontal="center" vertical="center"/>
    </xf>
    <xf numFmtId="0" fontId="75" fillId="58" borderId="19" xfId="0" applyFont="1" applyFill="1" applyBorder="1" applyAlignment="1">
      <alignment horizontal="left" vertical="center"/>
    </xf>
    <xf numFmtId="0" fontId="75" fillId="59" borderId="19" xfId="0" applyFont="1" applyFill="1" applyBorder="1" applyAlignment="1">
      <alignment vertical="center"/>
    </xf>
    <xf numFmtId="1" fontId="75" fillId="59" borderId="19" xfId="0" applyNumberFormat="1" applyFont="1" applyFill="1" applyBorder="1" applyAlignment="1">
      <alignment horizontal="center" vertical="center"/>
    </xf>
    <xf numFmtId="3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vertical="center" wrapText="1"/>
    </xf>
    <xf numFmtId="166" fontId="80" fillId="58" borderId="19" xfId="0" applyNumberFormat="1" applyFont="1" applyFill="1" applyBorder="1" applyAlignment="1">
      <alignment horizontal="center" vertical="center"/>
    </xf>
    <xf numFmtId="0" fontId="75" fillId="59" borderId="19" xfId="0" applyFont="1" applyFill="1" applyBorder="1" applyAlignment="1">
      <alignment horizontal="left" vertical="center"/>
    </xf>
    <xf numFmtId="0" fontId="75" fillId="58" borderId="19" xfId="160" applyFont="1" applyFill="1" applyBorder="1" applyAlignment="1">
      <alignment vertical="center"/>
    </xf>
    <xf numFmtId="0" fontId="80" fillId="58" borderId="19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center" vertical="center"/>
    </xf>
    <xf numFmtId="0" fontId="75" fillId="56" borderId="19" xfId="0" applyFont="1" applyFill="1" applyBorder="1" applyAlignment="1">
      <alignment horizontal="left" vertical="center" wrapText="1"/>
    </xf>
    <xf numFmtId="0" fontId="75" fillId="24" borderId="19" xfId="175" applyFont="1" applyFill="1" applyBorder="1" applyAlignment="1">
      <alignment horizontal="center" vertical="center"/>
    </xf>
    <xf numFmtId="0" fontId="75" fillId="24" borderId="19" xfId="175" applyFont="1" applyFill="1" applyBorder="1" applyAlignment="1">
      <alignment horizontal="center" vertical="center" wrapText="1"/>
    </xf>
    <xf numFmtId="3" fontId="75" fillId="24" borderId="19" xfId="175" applyNumberFormat="1" applyFont="1" applyFill="1" applyBorder="1" applyAlignment="1">
      <alignment horizontal="center" vertical="center" wrapText="1"/>
    </xf>
    <xf numFmtId="0" fontId="77" fillId="60" borderId="19" xfId="160" applyFont="1" applyFill="1" applyBorder="1" applyAlignment="1">
      <alignment vertical="center"/>
    </xf>
    <xf numFmtId="0" fontId="77" fillId="58" borderId="19" xfId="160" applyFont="1" applyFill="1" applyBorder="1" applyAlignment="1">
      <alignment vertical="center"/>
    </xf>
    <xf numFmtId="0" fontId="75" fillId="57" borderId="36" xfId="0" applyFont="1" applyFill="1" applyBorder="1" applyAlignment="1">
      <alignment horizontal="left" vertical="center" wrapText="1"/>
    </xf>
    <xf numFmtId="0" fontId="78" fillId="57" borderId="37" xfId="0" applyFont="1" applyFill="1" applyBorder="1" applyAlignment="1">
      <alignment horizontal="left" vertical="center" wrapText="1"/>
    </xf>
    <xf numFmtId="0" fontId="75" fillId="57" borderId="37" xfId="0" applyFont="1" applyFill="1" applyBorder="1" applyAlignment="1">
      <alignment horizontal="left" vertical="center" wrapText="1"/>
    </xf>
    <xf numFmtId="4" fontId="75" fillId="57" borderId="37" xfId="0" applyNumberFormat="1" applyFont="1" applyFill="1" applyBorder="1" applyAlignment="1">
      <alignment horizontal="left" vertical="center" wrapText="1"/>
    </xf>
    <xf numFmtId="3" fontId="75" fillId="57" borderId="37" xfId="0" applyNumberFormat="1" applyFont="1" applyFill="1" applyBorder="1" applyAlignment="1">
      <alignment horizontal="left" vertical="center" wrapText="1"/>
    </xf>
    <xf numFmtId="0" fontId="75" fillId="59" borderId="36" xfId="0" applyFont="1" applyFill="1" applyBorder="1" applyAlignment="1">
      <alignment vertical="center"/>
    </xf>
    <xf numFmtId="0" fontId="78" fillId="59" borderId="37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166" fontId="77" fillId="0" borderId="19" xfId="0" applyNumberFormat="1" applyFont="1" applyBorder="1" applyAlignment="1">
      <alignment horizontal="center" vertical="center"/>
    </xf>
    <xf numFmtId="4" fontId="77" fillId="0" borderId="19" xfId="0" applyNumberFormat="1" applyFont="1" applyBorder="1" applyAlignment="1">
      <alignment horizontal="center" vertical="center"/>
    </xf>
    <xf numFmtId="3" fontId="77" fillId="58" borderId="19" xfId="0" applyNumberFormat="1" applyFont="1" applyFill="1" applyBorder="1" applyAlignment="1">
      <alignment horizontal="center" vertical="center"/>
    </xf>
    <xf numFmtId="0" fontId="77" fillId="0" borderId="19" xfId="0" applyFont="1" applyBorder="1" applyAlignment="1">
      <alignment horizontal="center" vertical="center"/>
    </xf>
    <xf numFmtId="1" fontId="83" fillId="59" borderId="19" xfId="0" applyNumberFormat="1" applyFont="1" applyFill="1" applyBorder="1" applyAlignment="1">
      <alignment horizontal="center" vertical="center"/>
    </xf>
    <xf numFmtId="3" fontId="83" fillId="59" borderId="19" xfId="0" applyNumberFormat="1" applyFont="1" applyFill="1" applyBorder="1" applyAlignment="1">
      <alignment horizontal="center" vertical="center"/>
    </xf>
    <xf numFmtId="0" fontId="83" fillId="59" borderId="19" xfId="0" applyFont="1" applyFill="1" applyBorder="1" applyAlignment="1">
      <alignment horizontal="left" vertical="center"/>
    </xf>
    <xf numFmtId="0" fontId="83" fillId="58" borderId="19" xfId="160" applyFont="1" applyFill="1" applyBorder="1" applyAlignment="1">
      <alignment vertical="center"/>
    </xf>
    <xf numFmtId="0" fontId="83" fillId="0" borderId="19" xfId="0" applyFont="1" applyBorder="1" applyAlignment="1">
      <alignment vertical="center"/>
    </xf>
    <xf numFmtId="166" fontId="83" fillId="0" borderId="19" xfId="0" applyNumberFormat="1" applyFont="1" applyBorder="1" applyAlignment="1">
      <alignment horizontal="center" vertical="center"/>
    </xf>
    <xf numFmtId="4" fontId="83" fillId="0" borderId="19" xfId="0" applyNumberFormat="1" applyFont="1" applyBorder="1" applyAlignment="1">
      <alignment horizontal="center" vertical="center"/>
    </xf>
    <xf numFmtId="0" fontId="83" fillId="58" borderId="19" xfId="0" applyFont="1" applyFill="1" applyBorder="1" applyAlignment="1">
      <alignment horizontal="center" vertical="center"/>
    </xf>
    <xf numFmtId="3" fontId="83" fillId="58" borderId="19" xfId="0" applyNumberFormat="1" applyFont="1" applyFill="1" applyBorder="1" applyAlignment="1">
      <alignment horizontal="center" vertical="center"/>
    </xf>
    <xf numFmtId="0" fontId="83" fillId="0" borderId="19" xfId="0" applyFont="1" applyBorder="1" applyAlignment="1">
      <alignment horizontal="center" vertical="center"/>
    </xf>
    <xf numFmtId="0" fontId="83" fillId="57" borderId="19" xfId="0" applyFont="1" applyFill="1" applyBorder="1" applyAlignment="1">
      <alignment vertical="center" wrapText="1"/>
    </xf>
    <xf numFmtId="0" fontId="83" fillId="56" borderId="19" xfId="0" applyFont="1" applyFill="1" applyBorder="1" applyAlignment="1">
      <alignment horizontal="left" vertical="center" wrapText="1"/>
    </xf>
    <xf numFmtId="0" fontId="77" fillId="60" borderId="36" xfId="160" applyFont="1" applyFill="1" applyBorder="1" applyAlignment="1">
      <alignment horizontal="center" vertical="center"/>
    </xf>
    <xf numFmtId="166" fontId="77" fillId="60" borderId="37" xfId="160" applyNumberFormat="1" applyFont="1" applyFill="1" applyBorder="1" applyAlignment="1">
      <alignment horizontal="center" vertical="center"/>
    </xf>
    <xf numFmtId="0" fontId="77" fillId="60" borderId="19" xfId="160" applyFont="1" applyFill="1" applyBorder="1" applyAlignment="1">
      <alignment horizontal="left" vertical="center"/>
    </xf>
    <xf numFmtId="165" fontId="77" fillId="0" borderId="19" xfId="205" applyNumberFormat="1" applyFont="1" applyBorder="1" applyAlignment="1">
      <alignment horizontal="left" vertical="center"/>
    </xf>
    <xf numFmtId="0" fontId="77" fillId="0" borderId="19" xfId="205" applyFont="1" applyBorder="1" applyAlignment="1">
      <alignment vertical="center"/>
    </xf>
    <xf numFmtId="165" fontId="77" fillId="58" borderId="19" xfId="160" applyNumberFormat="1" applyFont="1" applyFill="1" applyBorder="1" applyAlignment="1">
      <alignment horizontal="left" vertical="center"/>
    </xf>
    <xf numFmtId="0" fontId="77" fillId="0" borderId="19" xfId="205" applyFont="1" applyBorder="1" applyAlignment="1">
      <alignment horizontal="left" vertical="center"/>
    </xf>
    <xf numFmtId="0" fontId="77" fillId="58" borderId="19" xfId="205" applyFont="1" applyFill="1" applyBorder="1" applyAlignment="1">
      <alignment vertical="center"/>
    </xf>
    <xf numFmtId="165" fontId="77" fillId="58" borderId="19" xfId="160" applyNumberFormat="1" applyFont="1" applyFill="1" applyBorder="1" applyAlignment="1">
      <alignment horizontal="center" vertical="center"/>
    </xf>
    <xf numFmtId="166" fontId="87" fillId="0" borderId="0" xfId="0" applyNumberFormat="1" applyFont="1" applyAlignment="1">
      <alignment horizontal="center"/>
    </xf>
    <xf numFmtId="3" fontId="83" fillId="0" borderId="19" xfId="0" applyNumberFormat="1" applyFont="1" applyBorder="1" applyAlignment="1">
      <alignment horizontal="center" vertical="center"/>
    </xf>
    <xf numFmtId="0" fontId="77" fillId="56" borderId="19" xfId="0" applyFont="1" applyFill="1" applyBorder="1" applyAlignment="1">
      <alignment horizontal="center" vertical="center"/>
    </xf>
    <xf numFmtId="0" fontId="77" fillId="56" borderId="19" xfId="0" applyFont="1" applyFill="1" applyBorder="1" applyAlignment="1">
      <alignment horizontal="center" vertical="center" wrapText="1"/>
    </xf>
    <xf numFmtId="4" fontId="77" fillId="56" borderId="19" xfId="0" applyNumberFormat="1" applyFont="1" applyFill="1" applyBorder="1" applyAlignment="1">
      <alignment horizontal="center" vertical="center" wrapText="1"/>
    </xf>
    <xf numFmtId="1" fontId="77" fillId="56" borderId="19" xfId="0" applyNumberFormat="1" applyFont="1" applyFill="1" applyBorder="1" applyAlignment="1">
      <alignment horizontal="center" vertical="center" wrapText="1"/>
    </xf>
    <xf numFmtId="0" fontId="89" fillId="0" borderId="0" xfId="0" applyFont="1"/>
    <xf numFmtId="166" fontId="80" fillId="58" borderId="4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0" fillId="0" borderId="45" xfId="0" applyFont="1" applyBorder="1" applyAlignment="1">
      <alignment vertical="center"/>
    </xf>
    <xf numFmtId="0" fontId="70" fillId="0" borderId="0" xfId="0" applyFont="1" applyAlignment="1">
      <alignment vertical="center"/>
    </xf>
    <xf numFmtId="0" fontId="0" fillId="0" borderId="46" xfId="0" applyBorder="1"/>
    <xf numFmtId="4" fontId="74" fillId="0" borderId="0" xfId="0" applyNumberFormat="1" applyFont="1" applyAlignment="1">
      <alignment horizontal="right"/>
    </xf>
    <xf numFmtId="166" fontId="75" fillId="58" borderId="43" xfId="721" applyNumberFormat="1" applyFont="1" applyFill="1" applyBorder="1" applyAlignment="1">
      <alignment horizontal="center" vertical="center"/>
    </xf>
    <xf numFmtId="166" fontId="74" fillId="0" borderId="0" xfId="0" applyNumberFormat="1" applyFont="1"/>
    <xf numFmtId="43" fontId="82" fillId="0" borderId="0" xfId="722" applyFont="1"/>
    <xf numFmtId="43" fontId="70" fillId="0" borderId="28" xfId="722" applyFont="1" applyBorder="1" applyAlignment="1">
      <alignment horizontal="center" vertical="center"/>
    </xf>
    <xf numFmtId="43" fontId="70" fillId="0" borderId="34" xfId="722" applyFont="1" applyBorder="1" applyAlignment="1">
      <alignment horizontal="center" vertical="center"/>
    </xf>
    <xf numFmtId="3" fontId="76" fillId="0" borderId="0" xfId="0" applyNumberFormat="1" applyFont="1"/>
    <xf numFmtId="0" fontId="92" fillId="0" borderId="60" xfId="0" applyFont="1" applyBorder="1" applyAlignment="1">
      <alignment horizontal="right" vertical="center"/>
    </xf>
    <xf numFmtId="166" fontId="92" fillId="0" borderId="60" xfId="0" applyNumberFormat="1" applyFont="1" applyBorder="1" applyAlignment="1">
      <alignment horizontal="center" vertical="center"/>
    </xf>
    <xf numFmtId="166" fontId="77" fillId="58" borderId="60" xfId="0" applyNumberFormat="1" applyFont="1" applyFill="1" applyBorder="1" applyAlignment="1">
      <alignment horizontal="center" vertical="center"/>
    </xf>
    <xf numFmtId="0" fontId="92" fillId="58" borderId="57" xfId="0" applyFont="1" applyFill="1" applyBorder="1" applyAlignment="1">
      <alignment horizontal="center" vertical="center"/>
    </xf>
    <xf numFmtId="3" fontId="92" fillId="58" borderId="60" xfId="0" applyNumberFormat="1" applyFont="1" applyFill="1" applyBorder="1" applyAlignment="1">
      <alignment horizontal="center" vertical="center"/>
    </xf>
    <xf numFmtId="166" fontId="75" fillId="58" borderId="60" xfId="721" applyNumberFormat="1" applyFont="1" applyFill="1" applyBorder="1" applyAlignment="1">
      <alignment horizontal="center" vertical="center"/>
    </xf>
    <xf numFmtId="0" fontId="94" fillId="56" borderId="61" xfId="0" applyFont="1" applyFill="1" applyBorder="1" applyAlignment="1">
      <alignment horizontal="center" vertical="center"/>
    </xf>
    <xf numFmtId="0" fontId="94" fillId="56" borderId="61" xfId="0" applyFont="1" applyFill="1" applyBorder="1" applyAlignment="1">
      <alignment horizontal="center" vertical="center" wrapText="1"/>
    </xf>
    <xf numFmtId="0" fontId="94" fillId="59" borderId="43" xfId="0" applyFont="1" applyFill="1" applyBorder="1" applyAlignment="1">
      <alignment horizontal="center" vertical="center" wrapText="1"/>
    </xf>
    <xf numFmtId="0" fontId="94" fillId="60" borderId="60" xfId="0" applyFont="1" applyFill="1" applyBorder="1" applyAlignment="1">
      <alignment horizontal="left" vertical="center"/>
    </xf>
    <xf numFmtId="0" fontId="95" fillId="0" borderId="61" xfId="176" applyFont="1" applyBorder="1" applyAlignment="1">
      <alignment horizontal="right" vertical="center"/>
    </xf>
    <xf numFmtId="0" fontId="95" fillId="0" borderId="61" xfId="176" applyFont="1" applyBorder="1" applyAlignment="1">
      <alignment horizontal="left" vertical="center"/>
    </xf>
    <xf numFmtId="3" fontId="95" fillId="0" borderId="65" xfId="176" applyNumberFormat="1" applyFont="1" applyBorder="1" applyAlignment="1">
      <alignment horizontal="center" vertical="center"/>
    </xf>
    <xf numFmtId="0" fontId="95" fillId="0" borderId="60" xfId="200" applyFont="1" applyBorder="1" applyAlignment="1">
      <alignment vertical="center"/>
    </xf>
    <xf numFmtId="3" fontId="95" fillId="59" borderId="65" xfId="176" applyNumberFormat="1" applyFont="1" applyFill="1" applyBorder="1" applyAlignment="1">
      <alignment horizontal="center" vertical="center"/>
    </xf>
    <xf numFmtId="0" fontId="94" fillId="59" borderId="60" xfId="0" applyFont="1" applyFill="1" applyBorder="1" applyAlignment="1">
      <alignment vertical="center"/>
    </xf>
    <xf numFmtId="0" fontId="96" fillId="56" borderId="61" xfId="0" applyFont="1" applyFill="1" applyBorder="1" applyAlignment="1">
      <alignment horizontal="center" vertical="center"/>
    </xf>
    <xf numFmtId="0" fontId="96" fillId="56" borderId="61" xfId="0" applyFont="1" applyFill="1" applyBorder="1" applyAlignment="1">
      <alignment horizontal="center" vertical="center" wrapText="1"/>
    </xf>
    <xf numFmtId="0" fontId="96" fillId="59" borderId="60" xfId="0" applyFont="1" applyFill="1" applyBorder="1" applyAlignment="1">
      <alignment horizontal="center" vertical="center" wrapText="1"/>
    </xf>
    <xf numFmtId="0" fontId="96" fillId="60" borderId="60" xfId="0" applyFont="1" applyFill="1" applyBorder="1" applyAlignment="1">
      <alignment horizontal="left" vertical="center"/>
    </xf>
    <xf numFmtId="0" fontId="96" fillId="0" borderId="61" xfId="176" applyFont="1" applyBorder="1" applyAlignment="1">
      <alignment horizontal="right" vertical="center"/>
    </xf>
    <xf numFmtId="0" fontId="96" fillId="0" borderId="61" xfId="176" applyFont="1" applyBorder="1" applyAlignment="1">
      <alignment horizontal="left" vertical="center"/>
    </xf>
    <xf numFmtId="3" fontId="96" fillId="0" borderId="65" xfId="176" applyNumberFormat="1" applyFont="1" applyBorder="1" applyAlignment="1">
      <alignment horizontal="center" vertical="center"/>
    </xf>
    <xf numFmtId="0" fontId="96" fillId="0" borderId="60" xfId="200" applyFont="1" applyBorder="1" applyAlignment="1">
      <alignment vertical="center"/>
    </xf>
    <xf numFmtId="3" fontId="96" fillId="59" borderId="65" xfId="176" applyNumberFormat="1" applyFont="1" applyFill="1" applyBorder="1" applyAlignment="1">
      <alignment horizontal="center" vertical="center"/>
    </xf>
    <xf numFmtId="0" fontId="96" fillId="59" borderId="60" xfId="0" applyFont="1" applyFill="1" applyBorder="1" applyAlignment="1">
      <alignment vertical="center"/>
    </xf>
    <xf numFmtId="0" fontId="70" fillId="0" borderId="55" xfId="0" applyFont="1" applyBorder="1" applyAlignment="1">
      <alignment horizontal="center" vertical="center"/>
    </xf>
    <xf numFmtId="0" fontId="75" fillId="59" borderId="36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0" fontId="75" fillId="57" borderId="19" xfId="0" applyFont="1" applyFill="1" applyBorder="1" applyAlignment="1">
      <alignment horizontal="left" vertical="center" wrapText="1"/>
    </xf>
    <xf numFmtId="0" fontId="70" fillId="0" borderId="0" xfId="0" applyFont="1" applyAlignment="1">
      <alignment horizontal="center" vertical="center"/>
    </xf>
    <xf numFmtId="0" fontId="70" fillId="0" borderId="56" xfId="0" applyFont="1" applyBorder="1" applyAlignment="1">
      <alignment horizontal="right" vertical="center"/>
    </xf>
    <xf numFmtId="0" fontId="70" fillId="0" borderId="55" xfId="0" applyFont="1" applyBorder="1" applyAlignment="1">
      <alignment horizontal="right" vertical="center"/>
    </xf>
    <xf numFmtId="0" fontId="83" fillId="57" borderId="19" xfId="0" applyFont="1" applyFill="1" applyBorder="1" applyAlignment="1">
      <alignment horizontal="left" vertical="center" wrapText="1"/>
    </xf>
    <xf numFmtId="0" fontId="75" fillId="59" borderId="19" xfId="0" applyFont="1" applyFill="1" applyBorder="1" applyAlignment="1">
      <alignment horizontal="right" vertical="center"/>
    </xf>
    <xf numFmtId="0" fontId="75" fillId="59" borderId="19" xfId="0" applyFont="1" applyFill="1" applyBorder="1" applyAlignment="1">
      <alignment vertical="center"/>
    </xf>
    <xf numFmtId="0" fontId="70" fillId="0" borderId="22" xfId="0" applyFont="1" applyBorder="1" applyAlignment="1">
      <alignment horizontal="right" vertical="center"/>
    </xf>
    <xf numFmtId="0" fontId="70" fillId="0" borderId="23" xfId="0" applyFont="1" applyBorder="1" applyAlignment="1">
      <alignment horizontal="right" vertical="center"/>
    </xf>
    <xf numFmtId="2" fontId="77" fillId="60" borderId="19" xfId="0" applyNumberFormat="1" applyFont="1" applyFill="1" applyBorder="1" applyAlignment="1">
      <alignment horizontal="center" vertical="center"/>
    </xf>
    <xf numFmtId="0" fontId="81" fillId="58" borderId="0" xfId="0" applyFont="1" applyFill="1" applyAlignment="1">
      <alignment horizontal="center" vertical="center"/>
    </xf>
    <xf numFmtId="0" fontId="83" fillId="59" borderId="19" xfId="0" applyFont="1" applyFill="1" applyBorder="1" applyAlignment="1">
      <alignment horizontal="center" vertical="center"/>
    </xf>
    <xf numFmtId="2" fontId="88" fillId="59" borderId="19" xfId="0" applyNumberFormat="1" applyFont="1" applyFill="1" applyBorder="1" applyAlignment="1">
      <alignment horizontal="center"/>
    </xf>
    <xf numFmtId="0" fontId="80" fillId="0" borderId="57" xfId="0" applyFont="1" applyBorder="1" applyAlignment="1">
      <alignment horizontal="center" vertical="center"/>
    </xf>
    <xf numFmtId="0" fontId="80" fillId="0" borderId="59" xfId="0" applyFont="1" applyBorder="1" applyAlignment="1">
      <alignment horizontal="center" vertical="center"/>
    </xf>
    <xf numFmtId="2" fontId="93" fillId="0" borderId="58" xfId="0" applyNumberFormat="1" applyFont="1" applyBorder="1" applyAlignment="1">
      <alignment horizontal="center"/>
    </xf>
    <xf numFmtId="0" fontId="96" fillId="59" borderId="66" xfId="176" applyFont="1" applyFill="1" applyBorder="1" applyAlignment="1">
      <alignment horizontal="center" vertical="center"/>
    </xf>
    <xf numFmtId="0" fontId="96" fillId="59" borderId="67" xfId="176" applyFont="1" applyFill="1" applyBorder="1" applyAlignment="1">
      <alignment horizontal="center" vertical="center"/>
    </xf>
    <xf numFmtId="0" fontId="96" fillId="60" borderId="62" xfId="0" applyFont="1" applyFill="1" applyBorder="1" applyAlignment="1">
      <alignment horizontal="right" vertical="center"/>
    </xf>
    <xf numFmtId="0" fontId="96" fillId="60" borderId="63" xfId="0" applyFont="1" applyFill="1" applyBorder="1" applyAlignment="1">
      <alignment horizontal="right" vertical="center"/>
    </xf>
    <xf numFmtId="0" fontId="96" fillId="60" borderId="64" xfId="0" applyFont="1" applyFill="1" applyBorder="1" applyAlignment="1">
      <alignment horizontal="right" vertical="center"/>
    </xf>
    <xf numFmtId="0" fontId="73" fillId="0" borderId="0" xfId="0" applyFont="1" applyAlignment="1">
      <alignment horizontal="center" vertical="center"/>
    </xf>
    <xf numFmtId="0" fontId="73" fillId="0" borderId="4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 readingOrder="2"/>
    </xf>
    <xf numFmtId="0" fontId="94" fillId="60" borderId="62" xfId="0" applyFont="1" applyFill="1" applyBorder="1" applyAlignment="1">
      <alignment horizontal="right" vertical="center"/>
    </xf>
    <xf numFmtId="0" fontId="94" fillId="60" borderId="63" xfId="0" applyFont="1" applyFill="1" applyBorder="1" applyAlignment="1">
      <alignment horizontal="right" vertical="center"/>
    </xf>
    <xf numFmtId="0" fontId="94" fillId="60" borderId="64" xfId="0" applyFont="1" applyFill="1" applyBorder="1" applyAlignment="1">
      <alignment horizontal="right" vertical="center"/>
    </xf>
    <xf numFmtId="0" fontId="94" fillId="59" borderId="66" xfId="176" applyFont="1" applyFill="1" applyBorder="1" applyAlignment="1">
      <alignment horizontal="right" vertical="center"/>
    </xf>
    <xf numFmtId="0" fontId="94" fillId="59" borderId="67" xfId="176" applyFont="1" applyFill="1" applyBorder="1" applyAlignment="1">
      <alignment horizontal="right" vertical="center"/>
    </xf>
    <xf numFmtId="0" fontId="81" fillId="58" borderId="41" xfId="0" applyFont="1" applyFill="1" applyBorder="1" applyAlignment="1">
      <alignment horizontal="center" vertical="center"/>
    </xf>
    <xf numFmtId="0" fontId="81" fillId="58" borderId="24" xfId="0" applyFont="1" applyFill="1" applyBorder="1" applyAlignment="1">
      <alignment horizontal="center" vertical="center"/>
    </xf>
    <xf numFmtId="0" fontId="81" fillId="58" borderId="38" xfId="0" applyFont="1" applyFill="1" applyBorder="1" applyAlignment="1">
      <alignment horizontal="center" vertical="center"/>
    </xf>
    <xf numFmtId="0" fontId="81" fillId="58" borderId="42" xfId="0" applyFont="1" applyFill="1" applyBorder="1" applyAlignment="1">
      <alignment horizontal="center" vertical="center"/>
    </xf>
    <xf numFmtId="0" fontId="81" fillId="58" borderId="39" xfId="0" applyFont="1" applyFill="1" applyBorder="1" applyAlignment="1">
      <alignment horizontal="center" vertical="center"/>
    </xf>
    <xf numFmtId="0" fontId="81" fillId="58" borderId="40" xfId="0" applyFont="1" applyFill="1" applyBorder="1" applyAlignment="1">
      <alignment horizontal="center" vertical="center"/>
    </xf>
    <xf numFmtId="0" fontId="77" fillId="59" borderId="19" xfId="160" applyFont="1" applyFill="1" applyBorder="1" applyAlignment="1">
      <alignment horizontal="center" vertical="center"/>
    </xf>
    <xf numFmtId="0" fontId="77" fillId="56" borderId="19" xfId="160" applyFont="1" applyFill="1" applyBorder="1" applyAlignment="1">
      <alignment horizontal="center" vertical="center" wrapText="1"/>
    </xf>
    <xf numFmtId="167" fontId="77" fillId="59" borderId="19" xfId="160" applyNumberFormat="1" applyFont="1" applyFill="1" applyBorder="1" applyAlignment="1">
      <alignment horizontal="center" vertical="center" readingOrder="1"/>
    </xf>
    <xf numFmtId="0" fontId="75" fillId="57" borderId="36" xfId="0" applyFont="1" applyFill="1" applyBorder="1" applyAlignment="1">
      <alignment horizontal="left" vertical="center" wrapText="1"/>
    </xf>
    <xf numFmtId="0" fontId="75" fillId="57" borderId="37" xfId="0" applyFont="1" applyFill="1" applyBorder="1" applyAlignment="1">
      <alignment horizontal="left" vertical="center" wrapText="1"/>
    </xf>
    <xf numFmtId="0" fontId="75" fillId="57" borderId="20" xfId="0" applyFont="1" applyFill="1" applyBorder="1" applyAlignment="1">
      <alignment horizontal="left" vertical="center" wrapText="1"/>
    </xf>
    <xf numFmtId="0" fontId="75" fillId="57" borderId="52" xfId="0" applyFont="1" applyFill="1" applyBorder="1" applyAlignment="1">
      <alignment horizontal="left" vertical="center" wrapText="1"/>
    </xf>
    <xf numFmtId="0" fontId="75" fillId="57" borderId="53" xfId="0" applyFont="1" applyFill="1" applyBorder="1" applyAlignment="1">
      <alignment horizontal="left" vertical="center" wrapText="1"/>
    </xf>
    <xf numFmtId="0" fontId="75" fillId="57" borderId="54" xfId="0" applyFont="1" applyFill="1" applyBorder="1" applyAlignment="1">
      <alignment horizontal="left" vertical="center" wrapText="1"/>
    </xf>
    <xf numFmtId="0" fontId="73" fillId="0" borderId="27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/>
    </xf>
    <xf numFmtId="0" fontId="73" fillId="0" borderId="35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1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horizontal="right" vertical="center" wrapText="1"/>
    </xf>
    <xf numFmtId="0" fontId="75" fillId="57" borderId="36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right" vertical="center" wrapText="1"/>
    </xf>
    <xf numFmtId="1" fontId="83" fillId="59" borderId="19" xfId="0" applyNumberFormat="1" applyFont="1" applyFill="1" applyBorder="1" applyAlignment="1">
      <alignment horizontal="center" vertical="center"/>
    </xf>
    <xf numFmtId="0" fontId="83" fillId="59" borderId="19" xfId="0" applyFont="1" applyFill="1" applyBorder="1" applyAlignment="1">
      <alignment horizontal="right" vertical="center"/>
    </xf>
    <xf numFmtId="43" fontId="70" fillId="0" borderId="27" xfId="722" applyFont="1" applyBorder="1" applyAlignment="1">
      <alignment horizontal="center" vertical="center"/>
    </xf>
    <xf numFmtId="43" fontId="70" fillId="0" borderId="26" xfId="722" applyFont="1" applyBorder="1" applyAlignment="1">
      <alignment horizontal="center" vertical="center"/>
    </xf>
    <xf numFmtId="43" fontId="70" fillId="0" borderId="51" xfId="722" applyFont="1" applyBorder="1" applyAlignment="1">
      <alignment horizontal="center" vertical="center"/>
    </xf>
    <xf numFmtId="43" fontId="70" fillId="0" borderId="39" xfId="722" applyFont="1" applyBorder="1" applyAlignment="1">
      <alignment horizontal="center" vertical="center"/>
    </xf>
    <xf numFmtId="0" fontId="83" fillId="59" borderId="36" xfId="0" applyFont="1" applyFill="1" applyBorder="1" applyAlignment="1">
      <alignment horizontal="right" vertical="center"/>
    </xf>
    <xf numFmtId="0" fontId="83" fillId="59" borderId="20" xfId="0" applyFont="1" applyFill="1" applyBorder="1" applyAlignment="1">
      <alignment horizontal="right" vertical="center"/>
    </xf>
  </cellXfs>
  <cellStyles count="723">
    <cellStyle name="20% - Accent1" xfId="1" builtinId="30" customBuiltin="1"/>
    <cellStyle name="20% - Accent1 10" xfId="577" xr:uid="{11EE1932-9503-4F34-B46C-A83CAF3650D2}"/>
    <cellStyle name="20% - Accent1 11" xfId="621" xr:uid="{53C025CD-D848-458B-8816-387A9BCA4C04}"/>
    <cellStyle name="20% - Accent1 12" xfId="641" xr:uid="{3245D118-5304-4454-B26B-9827B2EE2663}"/>
    <cellStyle name="20% - Accent1 13" xfId="655" xr:uid="{026F3043-ADCC-4C42-AFB8-B0189E734533}"/>
    <cellStyle name="20% - Accent1 14" xfId="701" xr:uid="{660F4B61-2945-4E49-9698-C6D79331648D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1 5" xfId="507" xr:uid="{B788B760-77E4-4A41-A042-EDB7EE59F368}"/>
    <cellStyle name="20% - Accent1 6" xfId="521" xr:uid="{864D2F5A-E3A1-47CB-B509-6E5DFA34CC2F}"/>
    <cellStyle name="20% - Accent1 7" xfId="535" xr:uid="{1C7263CF-3801-4EC6-87B7-300553404F25}"/>
    <cellStyle name="20% - Accent1 8" xfId="549" xr:uid="{A16B082D-B01F-455C-A1AE-7080A2DEC0F3}"/>
    <cellStyle name="20% - Accent1 9" xfId="563" xr:uid="{98EB8CB3-36DE-4736-A0EE-F2EE2AA51D9E}"/>
    <cellStyle name="20% - Accent2" xfId="5" builtinId="34" customBuiltin="1"/>
    <cellStyle name="20% - Accent2 10" xfId="579" xr:uid="{33C902DF-E713-4454-81BD-0DDE8A853BFA}"/>
    <cellStyle name="20% - Accent2 11" xfId="623" xr:uid="{1AAE4775-7CF8-4E07-AA0C-5BCFBEA4AD57}"/>
    <cellStyle name="20% - Accent2 12" xfId="643" xr:uid="{7858EC62-1C6B-40F3-9734-2C9E717F74CA}"/>
    <cellStyle name="20% - Accent2 13" xfId="657" xr:uid="{0516958F-1E56-4286-9066-AC3829F87ADF}"/>
    <cellStyle name="20% - Accent2 14" xfId="703" xr:uid="{30319F81-BC3A-4593-AD80-ABBD4A276E1B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2 5" xfId="509" xr:uid="{F918E370-4422-4B1A-AFCB-6600C88C93B4}"/>
    <cellStyle name="20% - Accent2 6" xfId="523" xr:uid="{62C00B79-A09C-4D91-9ABF-D746E33A3814}"/>
    <cellStyle name="20% - Accent2 7" xfId="537" xr:uid="{7131E0CA-BD23-4B76-A773-A7826B6BDABB}"/>
    <cellStyle name="20% - Accent2 8" xfId="551" xr:uid="{0D09C683-6E20-4754-A1AC-CDE3B99F1F35}"/>
    <cellStyle name="20% - Accent2 9" xfId="565" xr:uid="{B0E35558-5CC8-4C40-BFBA-170CE586793B}"/>
    <cellStyle name="20% - Accent3" xfId="9" builtinId="38" customBuiltin="1"/>
    <cellStyle name="20% - Accent3 10" xfId="581" xr:uid="{335586AE-D99B-4371-9F28-B8449D947B05}"/>
    <cellStyle name="20% - Accent3 11" xfId="625" xr:uid="{216F958C-EB40-4EC6-B954-BA8758601CAA}"/>
    <cellStyle name="20% - Accent3 12" xfId="645" xr:uid="{5B65E3DA-BE0B-4EFF-8701-A469A80893D0}"/>
    <cellStyle name="20% - Accent3 13" xfId="659" xr:uid="{DFCAD131-6EC2-416C-BB99-3E95E36021A1}"/>
    <cellStyle name="20% - Accent3 14" xfId="705" xr:uid="{5E9C3753-AE62-4A23-9041-C4738BB54BF4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3 5" xfId="511" xr:uid="{B1422B28-D4A3-4A27-A632-13BE8ADBB698}"/>
    <cellStyle name="20% - Accent3 6" xfId="525" xr:uid="{B4CEE860-E7EB-4198-A546-A16CD52E7EFE}"/>
    <cellStyle name="20% - Accent3 7" xfId="539" xr:uid="{90F27AC5-F6DE-49C1-9FDF-724D32BA41A0}"/>
    <cellStyle name="20% - Accent3 8" xfId="553" xr:uid="{4FF7B26E-5C86-449D-AEE9-A7E9D95D35FF}"/>
    <cellStyle name="20% - Accent3 9" xfId="567" xr:uid="{DB12738F-43B9-48F6-808B-99CD0FF51512}"/>
    <cellStyle name="20% - Accent4" xfId="13" builtinId="42" customBuiltin="1"/>
    <cellStyle name="20% - Accent4 10" xfId="583" xr:uid="{D25E8F3B-816F-4EF2-9D25-00630D5D9A70}"/>
    <cellStyle name="20% - Accent4 11" xfId="627" xr:uid="{F6506858-D9B7-4CCA-B198-1328F0EE0BBF}"/>
    <cellStyle name="20% - Accent4 12" xfId="647" xr:uid="{F940B3BC-8B81-4712-ACC1-57233643EF76}"/>
    <cellStyle name="20% - Accent4 13" xfId="661" xr:uid="{4D0D2361-39C5-4294-A247-A5A200B48FCF}"/>
    <cellStyle name="20% - Accent4 14" xfId="707" xr:uid="{50A630F4-3A21-4E53-AE86-DEC99981AC53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4 5" xfId="513" xr:uid="{661A2277-1BA4-49D0-B950-701C8759943B}"/>
    <cellStyle name="20% - Accent4 6" xfId="527" xr:uid="{01C55CF0-B1A5-419C-9A7C-587908DAAE09}"/>
    <cellStyle name="20% - Accent4 7" xfId="541" xr:uid="{E7CEAE87-33E9-442F-9784-2790717EEC0C}"/>
    <cellStyle name="20% - Accent4 8" xfId="555" xr:uid="{A687D5A3-CB8A-4779-86D2-F01D3C78EAFD}"/>
    <cellStyle name="20% - Accent4 9" xfId="569" xr:uid="{01135880-FFE4-490F-AB03-6E504CE5B50F}"/>
    <cellStyle name="20% - Accent5" xfId="17" builtinId="46" customBuiltin="1"/>
    <cellStyle name="20% - Accent5 10" xfId="585" xr:uid="{8E805E16-F598-4D24-BD56-0D27A3C22EF2}"/>
    <cellStyle name="20% - Accent5 11" xfId="629" xr:uid="{E8007578-6E5B-4AFC-89B0-B6AE65652206}"/>
    <cellStyle name="20% - Accent5 12" xfId="649" xr:uid="{5C07F619-E5C2-468C-AE1E-CBA1A79798EB}"/>
    <cellStyle name="20% - Accent5 13" xfId="663" xr:uid="{38669DBC-8652-4472-B514-94B3C4133F3F}"/>
    <cellStyle name="20% - Accent5 14" xfId="709" xr:uid="{0996F95C-51CA-4019-8C4C-2F8C39FAA83D}"/>
    <cellStyle name="20% - Accent5 2" xfId="18" xr:uid="{00000000-0005-0000-0000-000011000000}"/>
    <cellStyle name="20% - Accent5 3" xfId="19" xr:uid="{00000000-0005-0000-0000-000012000000}"/>
    <cellStyle name="20% - Accent5 4" xfId="20" xr:uid="{00000000-0005-0000-0000-000013000000}"/>
    <cellStyle name="20% - Accent5 5" xfId="515" xr:uid="{ED87CD41-231B-4963-B426-A0055038F458}"/>
    <cellStyle name="20% - Accent5 6" xfId="529" xr:uid="{EB73F520-61D2-4E4C-8B12-1B9AFBEE820F}"/>
    <cellStyle name="20% - Accent5 7" xfId="543" xr:uid="{321E378B-E33D-4A41-801E-5243BD28FD16}"/>
    <cellStyle name="20% - Accent5 8" xfId="557" xr:uid="{E56FBB63-4233-492A-AABA-5496A6A8FD34}"/>
    <cellStyle name="20% - Accent5 9" xfId="571" xr:uid="{FDEC71F2-336C-4F14-BADD-EB0EAB624C6D}"/>
    <cellStyle name="20% - Accent6" xfId="21" builtinId="50" customBuiltin="1"/>
    <cellStyle name="20% - Accent6 10" xfId="587" xr:uid="{C202986C-6474-472E-BF9C-F7EAA48DF4BE}"/>
    <cellStyle name="20% - Accent6 11" xfId="631" xr:uid="{91C01F49-0347-4710-95F7-09EB8FCD9A7A}"/>
    <cellStyle name="20% - Accent6 12" xfId="651" xr:uid="{BA2FB534-46FD-4636-B7FF-4CB0E6028C5C}"/>
    <cellStyle name="20% - Accent6 13" xfId="665" xr:uid="{37FA2A54-3166-4D30-BCBE-3BBF013FA21E}"/>
    <cellStyle name="20% - Accent6 14" xfId="711" xr:uid="{CF4DE5BD-4FBD-4D87-AA84-F6D3F29E2C8F}"/>
    <cellStyle name="20% - Accent6 2" xfId="22" xr:uid="{00000000-0005-0000-0000-000015000000}"/>
    <cellStyle name="20% - Accent6 3" xfId="23" xr:uid="{00000000-0005-0000-0000-000016000000}"/>
    <cellStyle name="20% - Accent6 4" xfId="24" xr:uid="{00000000-0005-0000-0000-000017000000}"/>
    <cellStyle name="20% - Accent6 5" xfId="517" xr:uid="{4F179C2F-FC2B-4C45-B153-B5791BA2E80F}"/>
    <cellStyle name="20% - Accent6 6" xfId="531" xr:uid="{A4581032-670A-4B14-B7B6-89D59FB06630}"/>
    <cellStyle name="20% - Accent6 7" xfId="545" xr:uid="{46F2D307-8029-46EE-9E32-1AEDCD52EA3D}"/>
    <cellStyle name="20% - Accent6 8" xfId="559" xr:uid="{48F9276D-9CEF-4B19-A43F-DDE487CB392C}"/>
    <cellStyle name="20% - Accent6 9" xfId="573" xr:uid="{A4811617-AC97-4856-833B-5BFDB027F9FC}"/>
    <cellStyle name="40% - Accent1" xfId="25" builtinId="31" customBuiltin="1"/>
    <cellStyle name="40% - Accent1 10" xfId="578" xr:uid="{C5B28539-A3D8-426B-B5FD-3F99383341A8}"/>
    <cellStyle name="40% - Accent1 11" xfId="622" xr:uid="{9A8C2680-0F6C-4D12-82F6-B0B0E408EF4A}"/>
    <cellStyle name="40% - Accent1 12" xfId="642" xr:uid="{4DBB16D1-8080-4030-AB0A-A9BD1BC1AAC4}"/>
    <cellStyle name="40% - Accent1 13" xfId="656" xr:uid="{73C4E41E-FF86-45DB-B9C5-F569E17F1EFE}"/>
    <cellStyle name="40% - Accent1 14" xfId="702" xr:uid="{3500E0DF-6438-4C80-AD17-A5C90E422656}"/>
    <cellStyle name="40% - Accent1 2" xfId="26" xr:uid="{00000000-0005-0000-0000-000019000000}"/>
    <cellStyle name="40% - Accent1 3" xfId="27" xr:uid="{00000000-0005-0000-0000-00001A000000}"/>
    <cellStyle name="40% - Accent1 4" xfId="28" xr:uid="{00000000-0005-0000-0000-00001B000000}"/>
    <cellStyle name="40% - Accent1 5" xfId="508" xr:uid="{F25B9447-91D5-4793-A831-2801B18241B6}"/>
    <cellStyle name="40% - Accent1 6" xfId="522" xr:uid="{025F9D8F-396F-414F-8E20-4328B3FB18E2}"/>
    <cellStyle name="40% - Accent1 7" xfId="536" xr:uid="{FB67DA68-28D6-4519-95A2-BBB4121E87D4}"/>
    <cellStyle name="40% - Accent1 8" xfId="550" xr:uid="{80E81C38-3EA0-4DFF-8718-755990793DA5}"/>
    <cellStyle name="40% - Accent1 9" xfId="564" xr:uid="{5BE4142A-1B74-4A66-97B9-68042D14C787}"/>
    <cellStyle name="40% - Accent2" xfId="29" builtinId="35" customBuiltin="1"/>
    <cellStyle name="40% - Accent2 10" xfId="580" xr:uid="{7BDB5D25-C9F4-47A5-89B2-DF1B4E082C73}"/>
    <cellStyle name="40% - Accent2 11" xfId="624" xr:uid="{EAC1AD4D-E3C9-4491-8F0F-9E0AAD52BDA2}"/>
    <cellStyle name="40% - Accent2 12" xfId="644" xr:uid="{955F4BA7-C8C3-4A2F-A172-0610464F6180}"/>
    <cellStyle name="40% - Accent2 13" xfId="658" xr:uid="{EB9A9A68-1F8F-4716-A915-B9D095F42AB2}"/>
    <cellStyle name="40% - Accent2 14" xfId="704" xr:uid="{EB560D2E-97D4-4758-95CA-21A7937305A7}"/>
    <cellStyle name="40% - Accent2 2" xfId="30" xr:uid="{00000000-0005-0000-0000-00001D000000}"/>
    <cellStyle name="40% - Accent2 3" xfId="31" xr:uid="{00000000-0005-0000-0000-00001E000000}"/>
    <cellStyle name="40% - Accent2 4" xfId="32" xr:uid="{00000000-0005-0000-0000-00001F000000}"/>
    <cellStyle name="40% - Accent2 5" xfId="510" xr:uid="{4B424E45-FF9A-4032-8FF4-2D9BF6DF3CD5}"/>
    <cellStyle name="40% - Accent2 6" xfId="524" xr:uid="{B605A4CA-6A09-4146-A36A-F69E75920850}"/>
    <cellStyle name="40% - Accent2 7" xfId="538" xr:uid="{C5A8CE8E-B918-4E3F-BFFA-7403F5CD37FC}"/>
    <cellStyle name="40% - Accent2 8" xfId="552" xr:uid="{182F2721-E57F-444C-9613-BC31462B4D03}"/>
    <cellStyle name="40% - Accent2 9" xfId="566" xr:uid="{7AAABAFD-7074-40E3-80B5-4A5A527A6376}"/>
    <cellStyle name="40% - Accent3" xfId="33" builtinId="39" customBuiltin="1"/>
    <cellStyle name="40% - Accent3 10" xfId="582" xr:uid="{7D9BAA45-08B2-4528-9F32-08E6E6528DD6}"/>
    <cellStyle name="40% - Accent3 11" xfId="626" xr:uid="{580DAE41-7105-4EB3-9248-849E5C600B22}"/>
    <cellStyle name="40% - Accent3 12" xfId="646" xr:uid="{119BF897-8CA6-4B0D-9658-0F5A64D8896D}"/>
    <cellStyle name="40% - Accent3 13" xfId="660" xr:uid="{A8F78157-1294-4066-8997-BBDBAB4D4D62}"/>
    <cellStyle name="40% - Accent3 14" xfId="706" xr:uid="{49953DCC-0CEE-4FFF-BE88-2AE4A5245BF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3 5" xfId="512" xr:uid="{0263A9CF-5E3C-4103-B9D9-C9DDDFA3CABC}"/>
    <cellStyle name="40% - Accent3 6" xfId="526" xr:uid="{23F0B74A-C01D-4F6B-B7BB-84E89546F79A}"/>
    <cellStyle name="40% - Accent3 7" xfId="540" xr:uid="{922C7AE3-785B-4E7C-8EF2-6979B9D2604E}"/>
    <cellStyle name="40% - Accent3 8" xfId="554" xr:uid="{05645FC9-C8D0-4A3B-884E-0D8A5A3C9F0C}"/>
    <cellStyle name="40% - Accent3 9" xfId="568" xr:uid="{206818F9-8339-453D-9A31-CC8F7A23987F}"/>
    <cellStyle name="40% - Accent4" xfId="37" builtinId="43" customBuiltin="1"/>
    <cellStyle name="40% - Accent4 10" xfId="584" xr:uid="{142A0184-E779-4560-AF20-27E4965B25D6}"/>
    <cellStyle name="40% - Accent4 11" xfId="628" xr:uid="{D0938A81-4838-4CEA-9DFA-5AB2699CA1C7}"/>
    <cellStyle name="40% - Accent4 12" xfId="648" xr:uid="{83122312-254A-48BA-8CDF-B133D67B8D89}"/>
    <cellStyle name="40% - Accent4 13" xfId="662" xr:uid="{D19D3505-894E-4547-8B69-420E9071F9A5}"/>
    <cellStyle name="40% - Accent4 14" xfId="708" xr:uid="{8FE88072-4B21-441C-A8E8-46EF84FCE4CE}"/>
    <cellStyle name="40% - Accent4 2" xfId="38" xr:uid="{00000000-0005-0000-0000-000025000000}"/>
    <cellStyle name="40% - Accent4 3" xfId="39" xr:uid="{00000000-0005-0000-0000-000026000000}"/>
    <cellStyle name="40% - Accent4 4" xfId="40" xr:uid="{00000000-0005-0000-0000-000027000000}"/>
    <cellStyle name="40% - Accent4 5" xfId="514" xr:uid="{55B1078A-CD44-436E-A23D-FAD7B9A08B8E}"/>
    <cellStyle name="40% - Accent4 6" xfId="528" xr:uid="{4EC2D9F5-B87D-4A98-92F3-F81CC39F8B4A}"/>
    <cellStyle name="40% - Accent4 7" xfId="542" xr:uid="{837915D5-CCBA-4F90-A2BF-DA65B63295A7}"/>
    <cellStyle name="40% - Accent4 8" xfId="556" xr:uid="{6D680D77-31BD-46D5-9289-2DF20AFCA7ED}"/>
    <cellStyle name="40% - Accent4 9" xfId="570" xr:uid="{B42D1C7A-D129-4201-BCA7-BAF9B5687871}"/>
    <cellStyle name="40% - Accent5" xfId="41" builtinId="47" customBuiltin="1"/>
    <cellStyle name="40% - Accent5 10" xfId="586" xr:uid="{F41C5303-0C5D-448A-A7BC-1E4672938BD6}"/>
    <cellStyle name="40% - Accent5 11" xfId="630" xr:uid="{C7326110-5EF3-4597-83C6-C86B90C37355}"/>
    <cellStyle name="40% - Accent5 12" xfId="650" xr:uid="{04EF87E3-1105-41D9-9C1C-2FFC22A6F026}"/>
    <cellStyle name="40% - Accent5 13" xfId="664" xr:uid="{73047891-BFAA-457D-BB7C-89714E4E9C6F}"/>
    <cellStyle name="40% - Accent5 14" xfId="710" xr:uid="{C1329F74-59A7-4E45-B39E-E9D73135C6AA}"/>
    <cellStyle name="40% - Accent5 2" xfId="42" xr:uid="{00000000-0005-0000-0000-000029000000}"/>
    <cellStyle name="40% - Accent5 3" xfId="43" xr:uid="{00000000-0005-0000-0000-00002A000000}"/>
    <cellStyle name="40% - Accent5 4" xfId="44" xr:uid="{00000000-0005-0000-0000-00002B000000}"/>
    <cellStyle name="40% - Accent5 5" xfId="516" xr:uid="{ECFC385E-CFD5-43F5-92D6-4155ED8FBC95}"/>
    <cellStyle name="40% - Accent5 6" xfId="530" xr:uid="{D5C6CE8A-A628-47EE-9BF4-8F4252D7B19E}"/>
    <cellStyle name="40% - Accent5 7" xfId="544" xr:uid="{1E8C2F65-5B83-4D35-8AB7-33266137C6A4}"/>
    <cellStyle name="40% - Accent5 8" xfId="558" xr:uid="{ED6D2279-447E-40B9-AC99-E4F2A3DF46F2}"/>
    <cellStyle name="40% - Accent5 9" xfId="572" xr:uid="{3DDA16FA-C53F-4195-B1CB-00AFEDF676B8}"/>
    <cellStyle name="40% - Accent6" xfId="45" builtinId="51" customBuiltin="1"/>
    <cellStyle name="40% - Accent6 10" xfId="588" xr:uid="{CA3CF43F-8BCB-448A-B9A2-1DF17967EF53}"/>
    <cellStyle name="40% - Accent6 11" xfId="632" xr:uid="{DACE2E7B-3EAB-4A11-80E0-8D45CF653D04}"/>
    <cellStyle name="40% - Accent6 12" xfId="652" xr:uid="{3DD9725F-40D4-4F88-972B-123AEDDF87F1}"/>
    <cellStyle name="40% - Accent6 13" xfId="666" xr:uid="{8961BDCD-C8E5-446D-9181-8A42F85B8624}"/>
    <cellStyle name="40% - Accent6 14" xfId="712" xr:uid="{009373ED-A8EB-4377-B810-D50247BE0637}"/>
    <cellStyle name="40% - Accent6 2" xfId="46" xr:uid="{00000000-0005-0000-0000-00002D000000}"/>
    <cellStyle name="40% - Accent6 3" xfId="47" xr:uid="{00000000-0005-0000-0000-00002E000000}"/>
    <cellStyle name="40% - Accent6 4" xfId="48" xr:uid="{00000000-0005-0000-0000-00002F000000}"/>
    <cellStyle name="40% - Accent6 5" xfId="518" xr:uid="{B26CB221-1185-4116-9D4D-60AF5585D470}"/>
    <cellStyle name="40% - Accent6 6" xfId="532" xr:uid="{38426901-19FE-4932-8DE1-01DE6DEBEBD4}"/>
    <cellStyle name="40% - Accent6 7" xfId="546" xr:uid="{333E4F11-A7FC-4E96-8403-112F093F353A}"/>
    <cellStyle name="40% - Accent6 8" xfId="560" xr:uid="{55DE54D1-9D32-4C72-8ABF-63861ED5CD54}"/>
    <cellStyle name="40% - Accent6 9" xfId="574" xr:uid="{DEF966D5-6AF6-4355-B867-B9F1E61B1339}"/>
    <cellStyle name="60% - Accent1" xfId="49" builtinId="32" customBuiltin="1"/>
    <cellStyle name="60% - Accent1 2" xfId="50" xr:uid="{00000000-0005-0000-0000-000031000000}"/>
    <cellStyle name="60% - Accent1 3" xfId="51" xr:uid="{00000000-0005-0000-0000-000032000000}"/>
    <cellStyle name="60% - Accent1 4" xfId="52" xr:uid="{00000000-0005-0000-0000-000033000000}"/>
    <cellStyle name="60% - Accent2" xfId="53" builtinId="36" customBuiltin="1"/>
    <cellStyle name="60% - Accent2 2" xfId="54" xr:uid="{00000000-0005-0000-0000-000035000000}"/>
    <cellStyle name="60% - Accent2 3" xfId="55" xr:uid="{00000000-0005-0000-0000-000036000000}"/>
    <cellStyle name="60% - Accent2 4" xfId="56" xr:uid="{00000000-0005-0000-0000-000037000000}"/>
    <cellStyle name="60% - Accent3" xfId="57" builtinId="40" customBuiltin="1"/>
    <cellStyle name="60% - Accent3 2" xfId="58" xr:uid="{00000000-0005-0000-0000-000039000000}"/>
    <cellStyle name="60% - Accent3 3" xfId="59" xr:uid="{00000000-0005-0000-0000-00003A000000}"/>
    <cellStyle name="60% - Accent3 4" xfId="60" xr:uid="{00000000-0005-0000-0000-00003B000000}"/>
    <cellStyle name="60% - Accent4" xfId="61" builtinId="44" customBuiltin="1"/>
    <cellStyle name="60% - Accent4 2" xfId="62" xr:uid="{00000000-0005-0000-0000-00003D000000}"/>
    <cellStyle name="60% - Accent4 3" xfId="63" xr:uid="{00000000-0005-0000-0000-00003E000000}"/>
    <cellStyle name="60% - Accent4 4" xfId="64" xr:uid="{00000000-0005-0000-0000-00003F000000}"/>
    <cellStyle name="60% - Accent5" xfId="65" builtinId="48" customBuiltin="1"/>
    <cellStyle name="60% - Accent5 2" xfId="66" xr:uid="{00000000-0005-0000-0000-000041000000}"/>
    <cellStyle name="60% - Accent5 3" xfId="67" xr:uid="{00000000-0005-0000-0000-000042000000}"/>
    <cellStyle name="60% - Accent5 4" xfId="68" xr:uid="{00000000-0005-0000-0000-000043000000}"/>
    <cellStyle name="60% - Accent6" xfId="69" builtinId="52" customBuiltin="1"/>
    <cellStyle name="60% - Accent6 2" xfId="70" xr:uid="{00000000-0005-0000-0000-000045000000}"/>
    <cellStyle name="60% - Accent6 3" xfId="71" xr:uid="{00000000-0005-0000-0000-000046000000}"/>
    <cellStyle name="60% - Accent6 4" xfId="72" xr:uid="{00000000-0005-0000-0000-000047000000}"/>
    <cellStyle name="Accent1" xfId="73" builtinId="29" customBuiltin="1"/>
    <cellStyle name="Accent1 2" xfId="74" xr:uid="{00000000-0005-0000-0000-000049000000}"/>
    <cellStyle name="Accent1 3" xfId="75" xr:uid="{00000000-0005-0000-0000-00004A000000}"/>
    <cellStyle name="Accent1 4" xfId="76" xr:uid="{00000000-0005-0000-0000-00004B000000}"/>
    <cellStyle name="Accent2" xfId="77" builtinId="33" customBuiltin="1"/>
    <cellStyle name="Accent2 2" xfId="78" xr:uid="{00000000-0005-0000-0000-00004D000000}"/>
    <cellStyle name="Accent2 3" xfId="79" xr:uid="{00000000-0005-0000-0000-00004E000000}"/>
    <cellStyle name="Accent2 4" xfId="80" xr:uid="{00000000-0005-0000-0000-00004F000000}"/>
    <cellStyle name="Accent3" xfId="81" builtinId="37" customBuiltin="1"/>
    <cellStyle name="Accent3 2" xfId="82" xr:uid="{00000000-0005-0000-0000-000051000000}"/>
    <cellStyle name="Accent3 3" xfId="83" xr:uid="{00000000-0005-0000-0000-000052000000}"/>
    <cellStyle name="Accent3 4" xfId="84" xr:uid="{00000000-0005-0000-0000-000053000000}"/>
    <cellStyle name="Accent4" xfId="85" builtinId="41" customBuiltin="1"/>
    <cellStyle name="Accent4 2" xfId="86" xr:uid="{00000000-0005-0000-0000-000055000000}"/>
    <cellStyle name="Accent4 3" xfId="87" xr:uid="{00000000-0005-0000-0000-000056000000}"/>
    <cellStyle name="Accent4 4" xfId="88" xr:uid="{00000000-0005-0000-0000-000057000000}"/>
    <cellStyle name="Accent5" xfId="89" builtinId="45" customBuiltin="1"/>
    <cellStyle name="Accent5 2" xfId="90" xr:uid="{00000000-0005-0000-0000-000059000000}"/>
    <cellStyle name="Accent5 3" xfId="91" xr:uid="{00000000-0005-0000-0000-00005A000000}"/>
    <cellStyle name="Accent5 4" xfId="92" xr:uid="{00000000-0005-0000-0000-00005B000000}"/>
    <cellStyle name="Accent6" xfId="93" builtinId="49" customBuiltin="1"/>
    <cellStyle name="Accent6 2" xfId="94" xr:uid="{00000000-0005-0000-0000-00005D000000}"/>
    <cellStyle name="Accent6 3" xfId="95" xr:uid="{00000000-0005-0000-0000-00005E000000}"/>
    <cellStyle name="Accent6 4" xfId="96" xr:uid="{00000000-0005-0000-0000-00005F000000}"/>
    <cellStyle name="Bad" xfId="97" builtinId="27" customBuiltin="1"/>
    <cellStyle name="Bad 2" xfId="98" xr:uid="{00000000-0005-0000-0000-000061000000}"/>
    <cellStyle name="Bad 3" xfId="99" xr:uid="{00000000-0005-0000-0000-000062000000}"/>
    <cellStyle name="Bad 4" xfId="100" xr:uid="{00000000-0005-0000-0000-000063000000}"/>
    <cellStyle name="Calculation" xfId="101" builtinId="22" customBuiltin="1"/>
    <cellStyle name="Calculation 2" xfId="102" xr:uid="{00000000-0005-0000-0000-000065000000}"/>
    <cellStyle name="Calculation 3" xfId="103" xr:uid="{00000000-0005-0000-0000-000066000000}"/>
    <cellStyle name="Calculation 3 2" xfId="104" xr:uid="{00000000-0005-0000-0000-000067000000}"/>
    <cellStyle name="Calculation 3 2 2" xfId="597" xr:uid="{747AF285-F53D-4A45-A4CE-2E6C3DB10A0C}"/>
    <cellStyle name="Calculation 3 2 3" xfId="677" xr:uid="{F2C4F671-CFB5-4993-B1A5-15E156A05818}"/>
    <cellStyle name="Calculation 3 3" xfId="105" xr:uid="{00000000-0005-0000-0000-000068000000}"/>
    <cellStyle name="Calculation 3 3 2" xfId="606" xr:uid="{1AD371EF-CBDD-4BEF-B929-C71AD08C811D}"/>
    <cellStyle name="Calculation 3 3 3" xfId="686" xr:uid="{C38796F3-2B7F-46CF-8409-4040452007ED}"/>
    <cellStyle name="Calculation 3 4" xfId="106" xr:uid="{00000000-0005-0000-0000-000069000000}"/>
    <cellStyle name="Calculation 3 4 2" xfId="612" xr:uid="{0ADF8A3E-CEB8-4F95-83AB-98EBF58C0DAF}"/>
    <cellStyle name="Calculation 3 4 3" xfId="692" xr:uid="{10031FFE-BC7E-4B2F-97F7-8D86B55B61A1}"/>
    <cellStyle name="Calculation 3 5" xfId="107" xr:uid="{00000000-0005-0000-0000-00006A000000}"/>
    <cellStyle name="Calculation 3 5 2" xfId="615" xr:uid="{5FFF0C61-0AF8-4154-8323-2D90E9C4FACC}"/>
    <cellStyle name="Calculation 3 5 3" xfId="695" xr:uid="{0D554664-D7C9-4159-80C6-4CF4FE4012CE}"/>
    <cellStyle name="Calculation 3 6" xfId="108" xr:uid="{00000000-0005-0000-0000-00006B000000}"/>
    <cellStyle name="Calculation 3 6 2" xfId="635" xr:uid="{B14244F0-106C-4C85-8234-9000DFE14E73}"/>
    <cellStyle name="Calculation 3 6 3" xfId="715" xr:uid="{DC98DF07-D206-41F6-B396-09D16A3E2993}"/>
    <cellStyle name="Calculation 3 7" xfId="591" xr:uid="{08250866-8B32-41BB-8983-216E250D2911}"/>
    <cellStyle name="Calculation 3 8" xfId="671" xr:uid="{62A8E4BE-8F35-4ED6-9A13-37F5F92C46C0}"/>
    <cellStyle name="Calculation 4" xfId="109" xr:uid="{00000000-0005-0000-0000-00006C000000}"/>
    <cellStyle name="Check Cell" xfId="110" builtinId="23" customBuiltin="1"/>
    <cellStyle name="Check Cell 2" xfId="111" xr:uid="{00000000-0005-0000-0000-00006E000000}"/>
    <cellStyle name="Check Cell 3" xfId="112" xr:uid="{00000000-0005-0000-0000-00006F000000}"/>
    <cellStyle name="Check Cell 4" xfId="113" xr:uid="{00000000-0005-0000-0000-000070000000}"/>
    <cellStyle name="Comma" xfId="722" builtinId="3"/>
    <cellStyle name="Comma 2" xfId="114" xr:uid="{00000000-0005-0000-0000-000071000000}"/>
    <cellStyle name="Comma 3" xfId="115" xr:uid="{00000000-0005-0000-0000-000072000000}"/>
    <cellStyle name="Comma 3 2" xfId="116" xr:uid="{00000000-0005-0000-0000-000073000000}"/>
    <cellStyle name="Comma 3 3" xfId="117" xr:uid="{00000000-0005-0000-0000-000074000000}"/>
    <cellStyle name="Comma 4" xfId="670" xr:uid="{F23AF430-5D5C-41E8-8B40-1C4F240B63F6}"/>
    <cellStyle name="Explanatory Text" xfId="118" builtinId="53" customBuiltin="1"/>
    <cellStyle name="Explanatory Text 2" xfId="119" xr:uid="{00000000-0005-0000-0000-000076000000}"/>
    <cellStyle name="Explanatory Text 3" xfId="120" xr:uid="{00000000-0005-0000-0000-000077000000}"/>
    <cellStyle name="Explanatory Text 4" xfId="121" xr:uid="{00000000-0005-0000-0000-000078000000}"/>
    <cellStyle name="Good" xfId="122" builtinId="26" customBuiltin="1"/>
    <cellStyle name="Good 2" xfId="123" xr:uid="{00000000-0005-0000-0000-00007A000000}"/>
    <cellStyle name="Good 3" xfId="124" xr:uid="{00000000-0005-0000-0000-00007B000000}"/>
    <cellStyle name="Good 4" xfId="125" xr:uid="{00000000-0005-0000-0000-00007C000000}"/>
    <cellStyle name="Heading 1" xfId="126" builtinId="16" customBuiltin="1"/>
    <cellStyle name="Heading 1 2" xfId="127" xr:uid="{00000000-0005-0000-0000-00007E000000}"/>
    <cellStyle name="Heading 1 3" xfId="128" xr:uid="{00000000-0005-0000-0000-00007F000000}"/>
    <cellStyle name="Heading 1 4" xfId="129" xr:uid="{00000000-0005-0000-0000-000080000000}"/>
    <cellStyle name="Heading 2" xfId="130" builtinId="17" customBuiltin="1"/>
    <cellStyle name="Heading 2 2" xfId="131" xr:uid="{00000000-0005-0000-0000-000082000000}"/>
    <cellStyle name="Heading 2 3" xfId="132" xr:uid="{00000000-0005-0000-0000-000083000000}"/>
    <cellStyle name="Heading 2 4" xfId="133" xr:uid="{00000000-0005-0000-0000-000084000000}"/>
    <cellStyle name="Heading 3" xfId="134" builtinId="18" customBuiltin="1"/>
    <cellStyle name="Heading 3 2" xfId="135" xr:uid="{00000000-0005-0000-0000-000086000000}"/>
    <cellStyle name="Heading 3 3" xfId="136" xr:uid="{00000000-0005-0000-0000-000087000000}"/>
    <cellStyle name="Heading 3 4" xfId="137" xr:uid="{00000000-0005-0000-0000-000088000000}"/>
    <cellStyle name="Heading 4" xfId="138" builtinId="19" customBuiltin="1"/>
    <cellStyle name="Heading 4 2" xfId="139" xr:uid="{00000000-0005-0000-0000-00008A000000}"/>
    <cellStyle name="Heading 4 3" xfId="140" xr:uid="{00000000-0005-0000-0000-00008B000000}"/>
    <cellStyle name="Heading 4 4" xfId="141" xr:uid="{00000000-0005-0000-0000-00008C000000}"/>
    <cellStyle name="Hyperlink 2" xfId="142" xr:uid="{00000000-0005-0000-0000-00008D000000}"/>
    <cellStyle name="Input" xfId="143" builtinId="20" customBuiltin="1"/>
    <cellStyle name="Input 2" xfId="144" xr:uid="{00000000-0005-0000-0000-00008F000000}"/>
    <cellStyle name="Input 3" xfId="145" xr:uid="{00000000-0005-0000-0000-000090000000}"/>
    <cellStyle name="Input 3 2" xfId="146" xr:uid="{00000000-0005-0000-0000-000091000000}"/>
    <cellStyle name="Input 3 2 2" xfId="598" xr:uid="{F7EDC953-830B-4107-9181-ACFB29025655}"/>
    <cellStyle name="Input 3 2 3" xfId="678" xr:uid="{8F9854DF-1C0A-4626-BC85-2A5730BDE5BA}"/>
    <cellStyle name="Input 3 3" xfId="147" xr:uid="{00000000-0005-0000-0000-000092000000}"/>
    <cellStyle name="Input 3 3 2" xfId="605" xr:uid="{9779DAE6-5854-4793-A927-D9A2FB371981}"/>
    <cellStyle name="Input 3 3 3" xfId="685" xr:uid="{91414229-BE15-4FFC-8330-BF09A208B265}"/>
    <cellStyle name="Input 3 4" xfId="148" xr:uid="{00000000-0005-0000-0000-000093000000}"/>
    <cellStyle name="Input 3 4 2" xfId="611" xr:uid="{D35DFC75-8747-42B7-9A36-59F8983C5683}"/>
    <cellStyle name="Input 3 4 3" xfId="691" xr:uid="{6B814782-BB9C-4FAF-A7D6-1630FACE6F87}"/>
    <cellStyle name="Input 3 5" xfId="149" xr:uid="{00000000-0005-0000-0000-000094000000}"/>
    <cellStyle name="Input 3 5 2" xfId="616" xr:uid="{183913BE-4C06-433B-8BC5-DF170C0F0844}"/>
    <cellStyle name="Input 3 5 3" xfId="696" xr:uid="{DE9B9616-E5B5-4759-8377-51444024E509}"/>
    <cellStyle name="Input 3 6" xfId="150" xr:uid="{00000000-0005-0000-0000-000095000000}"/>
    <cellStyle name="Input 3 6 2" xfId="636" xr:uid="{E883B9EA-D3BD-483A-AFC6-E54A11D994BE}"/>
    <cellStyle name="Input 3 6 3" xfId="716" xr:uid="{77B713E9-1275-462C-A4D9-853E6001E32F}"/>
    <cellStyle name="Input 3 7" xfId="592" xr:uid="{CD899060-403B-4D8F-893F-259E94B65E2E}"/>
    <cellStyle name="Input 3 8" xfId="672" xr:uid="{73EEDEC2-4AF6-4494-B5D2-85854943EA96}"/>
    <cellStyle name="Input 4" xfId="151" xr:uid="{00000000-0005-0000-0000-000096000000}"/>
    <cellStyle name="Linked Cell" xfId="152" builtinId="24" customBuiltin="1"/>
    <cellStyle name="Linked Cell 2" xfId="153" xr:uid="{00000000-0005-0000-0000-000098000000}"/>
    <cellStyle name="Linked Cell 3" xfId="154" xr:uid="{00000000-0005-0000-0000-000099000000}"/>
    <cellStyle name="Linked Cell 4" xfId="155" xr:uid="{00000000-0005-0000-0000-00009A000000}"/>
    <cellStyle name="Neutral" xfId="156" builtinId="28" customBuiltin="1"/>
    <cellStyle name="Neutral 2" xfId="157" xr:uid="{00000000-0005-0000-0000-00009C000000}"/>
    <cellStyle name="Neutral 3" xfId="158" xr:uid="{00000000-0005-0000-0000-00009D000000}"/>
    <cellStyle name="Neutral 4" xfId="159" xr:uid="{00000000-0005-0000-0000-00009E000000}"/>
    <cellStyle name="Normal" xfId="0" builtinId="0"/>
    <cellStyle name="Normal 10" xfId="160" xr:uid="{00000000-0005-0000-0000-0000A0000000}"/>
    <cellStyle name="Normal 10 2" xfId="161" xr:uid="{00000000-0005-0000-0000-0000A1000000}"/>
    <cellStyle name="Normal 100" xfId="162" xr:uid="{00000000-0005-0000-0000-0000A2000000}"/>
    <cellStyle name="Normal 101" xfId="163" xr:uid="{00000000-0005-0000-0000-0000A3000000}"/>
    <cellStyle name="Normal 102" xfId="164" xr:uid="{00000000-0005-0000-0000-0000A4000000}"/>
    <cellStyle name="Normal 103" xfId="165" xr:uid="{00000000-0005-0000-0000-0000A5000000}"/>
    <cellStyle name="Normal 104" xfId="166" xr:uid="{00000000-0005-0000-0000-0000A6000000}"/>
    <cellStyle name="Normal 105" xfId="167" xr:uid="{00000000-0005-0000-0000-0000A7000000}"/>
    <cellStyle name="Normal 106" xfId="168" xr:uid="{00000000-0005-0000-0000-0000A8000000}"/>
    <cellStyle name="Normal 107" xfId="169" xr:uid="{00000000-0005-0000-0000-0000A9000000}"/>
    <cellStyle name="Normal 108" xfId="170" xr:uid="{00000000-0005-0000-0000-0000AA000000}"/>
    <cellStyle name="Normal 109" xfId="171" xr:uid="{00000000-0005-0000-0000-0000AB000000}"/>
    <cellStyle name="Normal 11" xfId="172" xr:uid="{00000000-0005-0000-0000-0000AC000000}"/>
    <cellStyle name="Normal 110" xfId="173" xr:uid="{00000000-0005-0000-0000-0000AD000000}"/>
    <cellStyle name="Normal 111" xfId="174" xr:uid="{00000000-0005-0000-0000-0000AE000000}"/>
    <cellStyle name="Normal 112" xfId="175" xr:uid="{00000000-0005-0000-0000-0000AF000000}"/>
    <cellStyle name="Normal 112 2" xfId="176" xr:uid="{00000000-0005-0000-0000-0000B0000000}"/>
    <cellStyle name="Normal 113" xfId="177" xr:uid="{00000000-0005-0000-0000-0000B1000000}"/>
    <cellStyle name="Normal 113 2" xfId="178" xr:uid="{00000000-0005-0000-0000-0000B2000000}"/>
    <cellStyle name="Normal 114" xfId="179" xr:uid="{00000000-0005-0000-0000-0000B3000000}"/>
    <cellStyle name="Normal 114 2" xfId="180" xr:uid="{00000000-0005-0000-0000-0000B4000000}"/>
    <cellStyle name="Normal 115" xfId="181" xr:uid="{00000000-0005-0000-0000-0000B5000000}"/>
    <cellStyle name="Normal 115 2" xfId="182" xr:uid="{00000000-0005-0000-0000-0000B6000000}"/>
    <cellStyle name="Normal 116" xfId="183" xr:uid="{00000000-0005-0000-0000-0000B7000000}"/>
    <cellStyle name="Normal 116 2" xfId="184" xr:uid="{00000000-0005-0000-0000-0000B8000000}"/>
    <cellStyle name="Normal 117" xfId="185" xr:uid="{00000000-0005-0000-0000-0000B9000000}"/>
    <cellStyle name="Normal 117 2" xfId="186" xr:uid="{00000000-0005-0000-0000-0000BA000000}"/>
    <cellStyle name="Normal 118" xfId="187" xr:uid="{00000000-0005-0000-0000-0000BB000000}"/>
    <cellStyle name="Normal 118 2" xfId="188" xr:uid="{00000000-0005-0000-0000-0000BC000000}"/>
    <cellStyle name="Normal 119" xfId="189" xr:uid="{00000000-0005-0000-0000-0000BD000000}"/>
    <cellStyle name="Normal 119 2" xfId="190" xr:uid="{00000000-0005-0000-0000-0000BE000000}"/>
    <cellStyle name="Normal 12" xfId="191" xr:uid="{00000000-0005-0000-0000-0000BF000000}"/>
    <cellStyle name="Normal 120" xfId="192" xr:uid="{00000000-0005-0000-0000-0000C0000000}"/>
    <cellStyle name="Normal 120 2" xfId="193" xr:uid="{00000000-0005-0000-0000-0000C1000000}"/>
    <cellStyle name="Normal 121" xfId="194" xr:uid="{00000000-0005-0000-0000-0000C2000000}"/>
    <cellStyle name="Normal 121 2" xfId="195" xr:uid="{00000000-0005-0000-0000-0000C3000000}"/>
    <cellStyle name="Normal 122" xfId="196" xr:uid="{00000000-0005-0000-0000-0000C4000000}"/>
    <cellStyle name="Normal 123" xfId="197" xr:uid="{00000000-0005-0000-0000-0000C5000000}"/>
    <cellStyle name="Normal 124" xfId="198" xr:uid="{00000000-0005-0000-0000-0000C6000000}"/>
    <cellStyle name="Normal 125" xfId="199" xr:uid="{00000000-0005-0000-0000-0000C7000000}"/>
    <cellStyle name="Normal 126" xfId="200" xr:uid="{00000000-0005-0000-0000-0000C8000000}"/>
    <cellStyle name="Normal 126 2" xfId="201" xr:uid="{00000000-0005-0000-0000-0000C9000000}"/>
    <cellStyle name="Normal 127" xfId="202" xr:uid="{00000000-0005-0000-0000-0000CA000000}"/>
    <cellStyle name="Normal 127 2" xfId="203" xr:uid="{00000000-0005-0000-0000-0000CB000000}"/>
    <cellStyle name="Normal 128" xfId="204" xr:uid="{00000000-0005-0000-0000-0000CC000000}"/>
    <cellStyle name="Normal 129" xfId="205" xr:uid="{00000000-0005-0000-0000-0000CD000000}"/>
    <cellStyle name="Normal 129 2" xfId="206" xr:uid="{00000000-0005-0000-0000-0000CE000000}"/>
    <cellStyle name="Normal 13" xfId="207" xr:uid="{00000000-0005-0000-0000-0000CF000000}"/>
    <cellStyle name="Normal 130" xfId="208" xr:uid="{00000000-0005-0000-0000-0000D0000000}"/>
    <cellStyle name="Normal 131" xfId="209" xr:uid="{00000000-0005-0000-0000-0000D1000000}"/>
    <cellStyle name="Normal 132" xfId="210" xr:uid="{00000000-0005-0000-0000-0000D2000000}"/>
    <cellStyle name="Normal 133" xfId="211" xr:uid="{00000000-0005-0000-0000-0000D3000000}"/>
    <cellStyle name="Normal 134" xfId="212" xr:uid="{00000000-0005-0000-0000-0000D4000000}"/>
    <cellStyle name="Normal 135" xfId="213" xr:uid="{00000000-0005-0000-0000-0000D5000000}"/>
    <cellStyle name="Normal 136" xfId="214" xr:uid="{00000000-0005-0000-0000-0000D6000000}"/>
    <cellStyle name="Normal 137" xfId="215" xr:uid="{00000000-0005-0000-0000-0000D7000000}"/>
    <cellStyle name="Normal 138" xfId="216" xr:uid="{00000000-0005-0000-0000-0000D8000000}"/>
    <cellStyle name="Normal 139" xfId="217" xr:uid="{00000000-0005-0000-0000-0000D9000000}"/>
    <cellStyle name="Normal 14" xfId="218" xr:uid="{00000000-0005-0000-0000-0000DA000000}"/>
    <cellStyle name="Normal 140" xfId="219" xr:uid="{00000000-0005-0000-0000-0000DB000000}"/>
    <cellStyle name="Normal 141" xfId="220" xr:uid="{00000000-0005-0000-0000-0000DC000000}"/>
    <cellStyle name="Normal 142" xfId="221" xr:uid="{00000000-0005-0000-0000-0000DD000000}"/>
    <cellStyle name="Normal 143" xfId="222" xr:uid="{00000000-0005-0000-0000-0000DE000000}"/>
    <cellStyle name="Normal 144" xfId="223" xr:uid="{00000000-0005-0000-0000-0000DF000000}"/>
    <cellStyle name="Normal 145" xfId="224" xr:uid="{00000000-0005-0000-0000-0000E0000000}"/>
    <cellStyle name="Normal 146" xfId="225" xr:uid="{00000000-0005-0000-0000-0000E1000000}"/>
    <cellStyle name="Normal 147" xfId="226" xr:uid="{00000000-0005-0000-0000-0000E2000000}"/>
    <cellStyle name="Normal 148" xfId="227" xr:uid="{00000000-0005-0000-0000-0000E3000000}"/>
    <cellStyle name="Normal 149" xfId="228" xr:uid="{00000000-0005-0000-0000-0000E4000000}"/>
    <cellStyle name="Normal 15" xfId="229" xr:uid="{00000000-0005-0000-0000-0000E5000000}"/>
    <cellStyle name="Normal 150" xfId="230" xr:uid="{00000000-0005-0000-0000-0000E6000000}"/>
    <cellStyle name="Normal 151" xfId="231" xr:uid="{00000000-0005-0000-0000-0000E7000000}"/>
    <cellStyle name="Normal 152" xfId="232" xr:uid="{00000000-0005-0000-0000-0000E8000000}"/>
    <cellStyle name="Normal 153" xfId="233" xr:uid="{00000000-0005-0000-0000-0000E9000000}"/>
    <cellStyle name="Normal 154" xfId="234" xr:uid="{00000000-0005-0000-0000-0000EA000000}"/>
    <cellStyle name="Normal 155" xfId="235" xr:uid="{00000000-0005-0000-0000-0000EB000000}"/>
    <cellStyle name="Normal 156" xfId="236" xr:uid="{00000000-0005-0000-0000-0000EC000000}"/>
    <cellStyle name="Normal 157" xfId="237" xr:uid="{00000000-0005-0000-0000-0000ED000000}"/>
    <cellStyle name="Normal 158" xfId="238" xr:uid="{00000000-0005-0000-0000-0000EE000000}"/>
    <cellStyle name="Normal 159" xfId="239" xr:uid="{00000000-0005-0000-0000-0000EF000000}"/>
    <cellStyle name="Normal 16" xfId="240" xr:uid="{00000000-0005-0000-0000-0000F0000000}"/>
    <cellStyle name="Normal 160" xfId="241" xr:uid="{00000000-0005-0000-0000-0000F1000000}"/>
    <cellStyle name="Normal 161" xfId="242" xr:uid="{00000000-0005-0000-0000-0000F2000000}"/>
    <cellStyle name="Normal 162" xfId="243" xr:uid="{00000000-0005-0000-0000-0000F3000000}"/>
    <cellStyle name="Normal 163" xfId="244" xr:uid="{00000000-0005-0000-0000-0000F4000000}"/>
    <cellStyle name="Normal 164" xfId="245" xr:uid="{00000000-0005-0000-0000-0000F5000000}"/>
    <cellStyle name="Normal 165" xfId="246" xr:uid="{00000000-0005-0000-0000-0000F6000000}"/>
    <cellStyle name="Normal 166" xfId="247" xr:uid="{00000000-0005-0000-0000-0000F7000000}"/>
    <cellStyle name="Normal 167" xfId="248" xr:uid="{00000000-0005-0000-0000-0000F8000000}"/>
    <cellStyle name="Normal 168" xfId="249" xr:uid="{00000000-0005-0000-0000-0000F9000000}"/>
    <cellStyle name="Normal 169" xfId="250" xr:uid="{00000000-0005-0000-0000-0000FA000000}"/>
    <cellStyle name="Normal 17" xfId="251" xr:uid="{00000000-0005-0000-0000-0000FB000000}"/>
    <cellStyle name="Normal 170" xfId="252" xr:uid="{00000000-0005-0000-0000-0000FC000000}"/>
    <cellStyle name="Normal 171" xfId="253" xr:uid="{00000000-0005-0000-0000-0000FD000000}"/>
    <cellStyle name="Normal 172" xfId="254" xr:uid="{00000000-0005-0000-0000-0000FE000000}"/>
    <cellStyle name="Normal 173" xfId="255" xr:uid="{00000000-0005-0000-0000-0000FF000000}"/>
    <cellStyle name="Normal 174" xfId="256" xr:uid="{00000000-0005-0000-0000-000000010000}"/>
    <cellStyle name="Normal 175" xfId="257" xr:uid="{00000000-0005-0000-0000-000001010000}"/>
    <cellStyle name="Normal 176" xfId="258" xr:uid="{00000000-0005-0000-0000-000002010000}"/>
    <cellStyle name="Normal 177" xfId="259" xr:uid="{00000000-0005-0000-0000-000003010000}"/>
    <cellStyle name="Normal 178" xfId="260" xr:uid="{00000000-0005-0000-0000-000004010000}"/>
    <cellStyle name="Normal 179" xfId="261" xr:uid="{00000000-0005-0000-0000-000005010000}"/>
    <cellStyle name="Normal 18" xfId="262" xr:uid="{00000000-0005-0000-0000-000006010000}"/>
    <cellStyle name="Normal 180" xfId="263" xr:uid="{00000000-0005-0000-0000-000007010000}"/>
    <cellStyle name="Normal 181" xfId="264" xr:uid="{00000000-0005-0000-0000-000008010000}"/>
    <cellStyle name="Normal 182" xfId="265" xr:uid="{00000000-0005-0000-0000-000009010000}"/>
    <cellStyle name="Normal 183" xfId="266" xr:uid="{00000000-0005-0000-0000-00000A010000}"/>
    <cellStyle name="Normal 184" xfId="267" xr:uid="{00000000-0005-0000-0000-00000B010000}"/>
    <cellStyle name="Normal 185" xfId="268" xr:uid="{00000000-0005-0000-0000-00000C010000}"/>
    <cellStyle name="Normal 186" xfId="269" xr:uid="{00000000-0005-0000-0000-00000D010000}"/>
    <cellStyle name="Normal 187" xfId="270" xr:uid="{00000000-0005-0000-0000-00000E010000}"/>
    <cellStyle name="Normal 188" xfId="271" xr:uid="{00000000-0005-0000-0000-00000F010000}"/>
    <cellStyle name="Normal 189" xfId="272" xr:uid="{00000000-0005-0000-0000-000010010000}"/>
    <cellStyle name="Normal 19" xfId="273" xr:uid="{00000000-0005-0000-0000-000011010000}"/>
    <cellStyle name="Normal 190" xfId="274" xr:uid="{00000000-0005-0000-0000-000012010000}"/>
    <cellStyle name="Normal 191" xfId="275" xr:uid="{00000000-0005-0000-0000-000013010000}"/>
    <cellStyle name="Normal 192" xfId="276" xr:uid="{00000000-0005-0000-0000-000014010000}"/>
    <cellStyle name="Normal 193" xfId="277" xr:uid="{00000000-0005-0000-0000-000015010000}"/>
    <cellStyle name="Normal 194" xfId="278" xr:uid="{00000000-0005-0000-0000-000016010000}"/>
    <cellStyle name="Normal 195" xfId="279" xr:uid="{00000000-0005-0000-0000-000017010000}"/>
    <cellStyle name="Normal 196" xfId="280" xr:uid="{00000000-0005-0000-0000-000018010000}"/>
    <cellStyle name="Normal 197" xfId="281" xr:uid="{00000000-0005-0000-0000-000019010000}"/>
    <cellStyle name="Normal 197 2" xfId="282" xr:uid="{00000000-0005-0000-0000-00001A010000}"/>
    <cellStyle name="Normal 198" xfId="283" xr:uid="{00000000-0005-0000-0000-00001B010000}"/>
    <cellStyle name="Normal 198 2" xfId="284" xr:uid="{00000000-0005-0000-0000-00001C010000}"/>
    <cellStyle name="Normal 199" xfId="285" xr:uid="{00000000-0005-0000-0000-00001D010000}"/>
    <cellStyle name="Normal 2" xfId="286" xr:uid="{00000000-0005-0000-0000-00001E010000}"/>
    <cellStyle name="Normal 2 2" xfId="287" xr:uid="{00000000-0005-0000-0000-00001F010000}"/>
    <cellStyle name="Normal 2 3" xfId="288" xr:uid="{00000000-0005-0000-0000-000020010000}"/>
    <cellStyle name="Normal 20" xfId="289" xr:uid="{00000000-0005-0000-0000-000021010000}"/>
    <cellStyle name="Normal 200" xfId="290" xr:uid="{00000000-0005-0000-0000-000022010000}"/>
    <cellStyle name="Normal 200 2" xfId="291" xr:uid="{00000000-0005-0000-0000-000023010000}"/>
    <cellStyle name="Normal 201" xfId="292" xr:uid="{00000000-0005-0000-0000-000024010000}"/>
    <cellStyle name="Normal 201 2" xfId="293" xr:uid="{00000000-0005-0000-0000-000025010000}"/>
    <cellStyle name="Normal 202" xfId="294" xr:uid="{00000000-0005-0000-0000-000026010000}"/>
    <cellStyle name="Normal 202 2" xfId="295" xr:uid="{00000000-0005-0000-0000-000027010000}"/>
    <cellStyle name="Normal 203" xfId="296" xr:uid="{00000000-0005-0000-0000-000028010000}"/>
    <cellStyle name="Normal 203 2" xfId="297" xr:uid="{00000000-0005-0000-0000-000029010000}"/>
    <cellStyle name="Normal 204" xfId="298" xr:uid="{00000000-0005-0000-0000-00002A010000}"/>
    <cellStyle name="Normal 204 2" xfId="299" xr:uid="{00000000-0005-0000-0000-00002B010000}"/>
    <cellStyle name="Normal 205" xfId="300" xr:uid="{00000000-0005-0000-0000-00002C010000}"/>
    <cellStyle name="Normal 205 2" xfId="301" xr:uid="{00000000-0005-0000-0000-00002D010000}"/>
    <cellStyle name="Normal 206" xfId="302" xr:uid="{00000000-0005-0000-0000-00002E010000}"/>
    <cellStyle name="Normal 206 2" xfId="303" xr:uid="{00000000-0005-0000-0000-00002F010000}"/>
    <cellStyle name="Normal 207" xfId="304" xr:uid="{00000000-0005-0000-0000-000030010000}"/>
    <cellStyle name="Normal 207 2" xfId="305" xr:uid="{00000000-0005-0000-0000-000031010000}"/>
    <cellStyle name="Normal 208" xfId="306" xr:uid="{00000000-0005-0000-0000-000032010000}"/>
    <cellStyle name="Normal 208 2" xfId="307" xr:uid="{00000000-0005-0000-0000-000033010000}"/>
    <cellStyle name="Normal 209" xfId="308" xr:uid="{00000000-0005-0000-0000-000034010000}"/>
    <cellStyle name="Normal 209 2" xfId="309" xr:uid="{00000000-0005-0000-0000-000035010000}"/>
    <cellStyle name="Normal 21" xfId="310" xr:uid="{00000000-0005-0000-0000-000036010000}"/>
    <cellStyle name="Normal 210" xfId="311" xr:uid="{00000000-0005-0000-0000-000037010000}"/>
    <cellStyle name="Normal 211" xfId="312" xr:uid="{00000000-0005-0000-0000-000038010000}"/>
    <cellStyle name="Normal 212" xfId="313" xr:uid="{00000000-0005-0000-0000-000039010000}"/>
    <cellStyle name="Normal 213" xfId="314" xr:uid="{00000000-0005-0000-0000-00003A010000}"/>
    <cellStyle name="Normal 214" xfId="315" xr:uid="{00000000-0005-0000-0000-00003B010000}"/>
    <cellStyle name="Normal 215" xfId="316" xr:uid="{00000000-0005-0000-0000-00003C010000}"/>
    <cellStyle name="Normal 216" xfId="317" xr:uid="{00000000-0005-0000-0000-00003D010000}"/>
    <cellStyle name="Normal 217" xfId="318" xr:uid="{00000000-0005-0000-0000-00003E010000}"/>
    <cellStyle name="Normal 218" xfId="319" xr:uid="{00000000-0005-0000-0000-00003F010000}"/>
    <cellStyle name="Normal 219" xfId="320" xr:uid="{00000000-0005-0000-0000-000040010000}"/>
    <cellStyle name="Normal 22" xfId="321" xr:uid="{00000000-0005-0000-0000-000041010000}"/>
    <cellStyle name="Normal 220" xfId="322" xr:uid="{00000000-0005-0000-0000-000042010000}"/>
    <cellStyle name="Normal 221" xfId="323" xr:uid="{00000000-0005-0000-0000-000043010000}"/>
    <cellStyle name="Normal 222" xfId="324" xr:uid="{00000000-0005-0000-0000-000044010000}"/>
    <cellStyle name="Normal 223" xfId="325" xr:uid="{00000000-0005-0000-0000-000045010000}"/>
    <cellStyle name="Normal 224" xfId="326" xr:uid="{00000000-0005-0000-0000-000046010000}"/>
    <cellStyle name="Normal 225" xfId="327" xr:uid="{00000000-0005-0000-0000-000047010000}"/>
    <cellStyle name="Normal 226" xfId="328" xr:uid="{00000000-0005-0000-0000-000048010000}"/>
    <cellStyle name="Normal 227" xfId="329" xr:uid="{00000000-0005-0000-0000-000049010000}"/>
    <cellStyle name="Normal 228" xfId="330" xr:uid="{00000000-0005-0000-0000-00004A010000}"/>
    <cellStyle name="Normal 229" xfId="331" xr:uid="{00000000-0005-0000-0000-00004B010000}"/>
    <cellStyle name="Normal 23" xfId="332" xr:uid="{00000000-0005-0000-0000-00004C010000}"/>
    <cellStyle name="Normal 230" xfId="333" xr:uid="{00000000-0005-0000-0000-00004D010000}"/>
    <cellStyle name="Normal 231" xfId="334" xr:uid="{00000000-0005-0000-0000-00004E010000}"/>
    <cellStyle name="Normal 232" xfId="335" xr:uid="{00000000-0005-0000-0000-00004F010000}"/>
    <cellStyle name="Normal 233" xfId="336" xr:uid="{00000000-0005-0000-0000-000050010000}"/>
    <cellStyle name="Normal 234" xfId="337" xr:uid="{00000000-0005-0000-0000-000051010000}"/>
    <cellStyle name="Normal 235" xfId="338" xr:uid="{00000000-0005-0000-0000-000052010000}"/>
    <cellStyle name="Normal 236" xfId="339" xr:uid="{00000000-0005-0000-0000-000053010000}"/>
    <cellStyle name="Normal 237" xfId="340" xr:uid="{00000000-0005-0000-0000-000054010000}"/>
    <cellStyle name="Normal 238" xfId="341" xr:uid="{00000000-0005-0000-0000-000055010000}"/>
    <cellStyle name="Normal 239" xfId="342" xr:uid="{00000000-0005-0000-0000-000056010000}"/>
    <cellStyle name="Normal 24" xfId="343" xr:uid="{00000000-0005-0000-0000-000057010000}"/>
    <cellStyle name="Normal 240" xfId="344" xr:uid="{00000000-0005-0000-0000-000058010000}"/>
    <cellStyle name="Normal 241" xfId="345" xr:uid="{00000000-0005-0000-0000-000059010000}"/>
    <cellStyle name="Normal 242" xfId="346" xr:uid="{00000000-0005-0000-0000-00005A010000}"/>
    <cellStyle name="Normal 243" xfId="347" xr:uid="{00000000-0005-0000-0000-00005B010000}"/>
    <cellStyle name="Normal 244" xfId="348" xr:uid="{00000000-0005-0000-0000-00005C010000}"/>
    <cellStyle name="Normal 245" xfId="349" xr:uid="{00000000-0005-0000-0000-00005D010000}"/>
    <cellStyle name="Normal 246" xfId="350" xr:uid="{00000000-0005-0000-0000-00005E010000}"/>
    <cellStyle name="Normal 247" xfId="351" xr:uid="{00000000-0005-0000-0000-00005F010000}"/>
    <cellStyle name="Normal 248" xfId="352" xr:uid="{00000000-0005-0000-0000-000060010000}"/>
    <cellStyle name="Normal 249" xfId="353" xr:uid="{00000000-0005-0000-0000-000061010000}"/>
    <cellStyle name="Normal 25" xfId="354" xr:uid="{00000000-0005-0000-0000-000062010000}"/>
    <cellStyle name="Normal 250" xfId="355" xr:uid="{00000000-0005-0000-0000-000063010000}"/>
    <cellStyle name="Normal 251" xfId="356" xr:uid="{00000000-0005-0000-0000-000064010000}"/>
    <cellStyle name="Normal 252" xfId="357" xr:uid="{00000000-0005-0000-0000-000065010000}"/>
    <cellStyle name="Normal 253" xfId="358" xr:uid="{00000000-0005-0000-0000-000066010000}"/>
    <cellStyle name="Normal 254" xfId="359" xr:uid="{00000000-0005-0000-0000-000067010000}"/>
    <cellStyle name="Normal 255" xfId="360" xr:uid="{00000000-0005-0000-0000-000068010000}"/>
    <cellStyle name="Normal 256" xfId="361" xr:uid="{00000000-0005-0000-0000-000069010000}"/>
    <cellStyle name="Normal 257" xfId="362" xr:uid="{00000000-0005-0000-0000-00006A010000}"/>
    <cellStyle name="Normal 258" xfId="363" xr:uid="{00000000-0005-0000-0000-00006B010000}"/>
    <cellStyle name="Normal 259" xfId="364" xr:uid="{00000000-0005-0000-0000-00006C010000}"/>
    <cellStyle name="Normal 259 10" xfId="667" xr:uid="{2E0B70F9-7326-486D-AF59-F1DC6DDEEA59}"/>
    <cellStyle name="Normal 259 11" xfId="713" xr:uid="{132BECB2-ABE2-4CE6-BC31-6A3F0AE74A27}"/>
    <cellStyle name="Normal 259 2" xfId="519" xr:uid="{D9AE7503-BFEF-4D81-911A-DE815EECE762}"/>
    <cellStyle name="Normal 259 3" xfId="533" xr:uid="{9F361CE3-8B1D-477A-BE83-43BE8ECBD5FE}"/>
    <cellStyle name="Normal 259 4" xfId="547" xr:uid="{9BC8787F-901B-4CF6-B092-D91DB1F3DA03}"/>
    <cellStyle name="Normal 259 5" xfId="561" xr:uid="{6536A661-0D99-45AD-A4B2-97302B18EE15}"/>
    <cellStyle name="Normal 259 6" xfId="575" xr:uid="{96313E25-8D7F-49C1-97B9-F45349E61586}"/>
    <cellStyle name="Normal 259 7" xfId="589" xr:uid="{8410922F-5ADB-49E4-BFC8-314D60989E0F}"/>
    <cellStyle name="Normal 259 8" xfId="633" xr:uid="{E65E8D38-A11D-4C5F-B337-41E952C4F102}"/>
    <cellStyle name="Normal 259 9" xfId="653" xr:uid="{1AD59D08-FA12-4E13-91A2-986F3112D314}"/>
    <cellStyle name="Normal 26" xfId="365" xr:uid="{00000000-0005-0000-0000-00006D010000}"/>
    <cellStyle name="Normal 260" xfId="669" xr:uid="{AB402332-AE2B-467B-B2A0-8CF9CBE18057}"/>
    <cellStyle name="Normal 261" xfId="721" xr:uid="{66D1964F-CB2B-4DB8-BE1E-6F0922CB8438}"/>
    <cellStyle name="Normal 27" xfId="366" xr:uid="{00000000-0005-0000-0000-00006E010000}"/>
    <cellStyle name="Normal 28" xfId="367" xr:uid="{00000000-0005-0000-0000-00006F010000}"/>
    <cellStyle name="Normal 29" xfId="368" xr:uid="{00000000-0005-0000-0000-000070010000}"/>
    <cellStyle name="Normal 3" xfId="369" xr:uid="{00000000-0005-0000-0000-000071010000}"/>
    <cellStyle name="Normal 3 2" xfId="370" xr:uid="{00000000-0005-0000-0000-000072010000}"/>
    <cellStyle name="Normal 30" xfId="371" xr:uid="{00000000-0005-0000-0000-000073010000}"/>
    <cellStyle name="Normal 31" xfId="372" xr:uid="{00000000-0005-0000-0000-000074010000}"/>
    <cellStyle name="Normal 32" xfId="373" xr:uid="{00000000-0005-0000-0000-000075010000}"/>
    <cellStyle name="Normal 33" xfId="374" xr:uid="{00000000-0005-0000-0000-000076010000}"/>
    <cellStyle name="Normal 34" xfId="375" xr:uid="{00000000-0005-0000-0000-000077010000}"/>
    <cellStyle name="Normal 35" xfId="376" xr:uid="{00000000-0005-0000-0000-000078010000}"/>
    <cellStyle name="Normal 35 2" xfId="377" xr:uid="{00000000-0005-0000-0000-000079010000}"/>
    <cellStyle name="Normal 36" xfId="378" xr:uid="{00000000-0005-0000-0000-00007A010000}"/>
    <cellStyle name="Normal 36 2" xfId="379" xr:uid="{00000000-0005-0000-0000-00007B010000}"/>
    <cellStyle name="Normal 37" xfId="380" xr:uid="{00000000-0005-0000-0000-00007C010000}"/>
    <cellStyle name="Normal 37 2" xfId="381" xr:uid="{00000000-0005-0000-0000-00007D010000}"/>
    <cellStyle name="Normal 38" xfId="382" xr:uid="{00000000-0005-0000-0000-00007E010000}"/>
    <cellStyle name="Normal 39" xfId="383" xr:uid="{00000000-0005-0000-0000-00007F010000}"/>
    <cellStyle name="Normal 4" xfId="384" xr:uid="{00000000-0005-0000-0000-000080010000}"/>
    <cellStyle name="Normal 4 2" xfId="385" xr:uid="{00000000-0005-0000-0000-000081010000}"/>
    <cellStyle name="Normal 40" xfId="386" xr:uid="{00000000-0005-0000-0000-000082010000}"/>
    <cellStyle name="Normal 41" xfId="387" xr:uid="{00000000-0005-0000-0000-000083010000}"/>
    <cellStyle name="Normal 42" xfId="388" xr:uid="{00000000-0005-0000-0000-000084010000}"/>
    <cellStyle name="Normal 43" xfId="389" xr:uid="{00000000-0005-0000-0000-000085010000}"/>
    <cellStyle name="Normal 44" xfId="390" xr:uid="{00000000-0005-0000-0000-000086010000}"/>
    <cellStyle name="Normal 45" xfId="391" xr:uid="{00000000-0005-0000-0000-000087010000}"/>
    <cellStyle name="Normal 46" xfId="392" xr:uid="{00000000-0005-0000-0000-000088010000}"/>
    <cellStyle name="Normal 47" xfId="393" xr:uid="{00000000-0005-0000-0000-000089010000}"/>
    <cellStyle name="Normal 48" xfId="394" xr:uid="{00000000-0005-0000-0000-00008A010000}"/>
    <cellStyle name="Normal 49" xfId="395" xr:uid="{00000000-0005-0000-0000-00008B010000}"/>
    <cellStyle name="Normal 5" xfId="396" xr:uid="{00000000-0005-0000-0000-00008C010000}"/>
    <cellStyle name="Normal 5 2" xfId="397" xr:uid="{00000000-0005-0000-0000-00008D010000}"/>
    <cellStyle name="Normal 50" xfId="398" xr:uid="{00000000-0005-0000-0000-00008E010000}"/>
    <cellStyle name="Normal 51" xfId="399" xr:uid="{00000000-0005-0000-0000-00008F010000}"/>
    <cellStyle name="Normal 52" xfId="400" xr:uid="{00000000-0005-0000-0000-000090010000}"/>
    <cellStyle name="Normal 53" xfId="401" xr:uid="{00000000-0005-0000-0000-000091010000}"/>
    <cellStyle name="Normal 53 2" xfId="402" xr:uid="{00000000-0005-0000-0000-000092010000}"/>
    <cellStyle name="Normal 54" xfId="403" xr:uid="{00000000-0005-0000-0000-000093010000}"/>
    <cellStyle name="Normal 54 2" xfId="404" xr:uid="{00000000-0005-0000-0000-000094010000}"/>
    <cellStyle name="Normal 55" xfId="405" xr:uid="{00000000-0005-0000-0000-000095010000}"/>
    <cellStyle name="Normal 55 2" xfId="406" xr:uid="{00000000-0005-0000-0000-000096010000}"/>
    <cellStyle name="Normal 56" xfId="407" xr:uid="{00000000-0005-0000-0000-000097010000}"/>
    <cellStyle name="Normal 57" xfId="408" xr:uid="{00000000-0005-0000-0000-000098010000}"/>
    <cellStyle name="Normal 58" xfId="409" xr:uid="{00000000-0005-0000-0000-000099010000}"/>
    <cellStyle name="Normal 59" xfId="410" xr:uid="{00000000-0005-0000-0000-00009A010000}"/>
    <cellStyle name="Normal 6" xfId="411" xr:uid="{00000000-0005-0000-0000-00009B010000}"/>
    <cellStyle name="Normal 6 2" xfId="412" xr:uid="{00000000-0005-0000-0000-00009C010000}"/>
    <cellStyle name="Normal 60" xfId="413" xr:uid="{00000000-0005-0000-0000-00009D010000}"/>
    <cellStyle name="Normal 61" xfId="414" xr:uid="{00000000-0005-0000-0000-00009E010000}"/>
    <cellStyle name="Normal 62" xfId="415" xr:uid="{00000000-0005-0000-0000-00009F010000}"/>
    <cellStyle name="Normal 63" xfId="416" xr:uid="{00000000-0005-0000-0000-0000A0010000}"/>
    <cellStyle name="Normal 64" xfId="417" xr:uid="{00000000-0005-0000-0000-0000A1010000}"/>
    <cellStyle name="Normal 64 2" xfId="418" xr:uid="{00000000-0005-0000-0000-0000A2010000}"/>
    <cellStyle name="Normal 65" xfId="419" xr:uid="{00000000-0005-0000-0000-0000A3010000}"/>
    <cellStyle name="Normal 65 2" xfId="420" xr:uid="{00000000-0005-0000-0000-0000A4010000}"/>
    <cellStyle name="Normal 66" xfId="421" xr:uid="{00000000-0005-0000-0000-0000A5010000}"/>
    <cellStyle name="Normal 66 2" xfId="422" xr:uid="{00000000-0005-0000-0000-0000A6010000}"/>
    <cellStyle name="Normal 67" xfId="423" xr:uid="{00000000-0005-0000-0000-0000A7010000}"/>
    <cellStyle name="Normal 68" xfId="424" xr:uid="{00000000-0005-0000-0000-0000A8010000}"/>
    <cellStyle name="Normal 69" xfId="425" xr:uid="{00000000-0005-0000-0000-0000A9010000}"/>
    <cellStyle name="Normal 7" xfId="426" xr:uid="{00000000-0005-0000-0000-0000AA010000}"/>
    <cellStyle name="Normal 7 2" xfId="427" xr:uid="{00000000-0005-0000-0000-0000AB010000}"/>
    <cellStyle name="Normal 70" xfId="428" xr:uid="{00000000-0005-0000-0000-0000AC010000}"/>
    <cellStyle name="Normal 71" xfId="429" xr:uid="{00000000-0005-0000-0000-0000AD010000}"/>
    <cellStyle name="Normal 72" xfId="430" xr:uid="{00000000-0005-0000-0000-0000AE010000}"/>
    <cellStyle name="Normal 73" xfId="431" xr:uid="{00000000-0005-0000-0000-0000AF010000}"/>
    <cellStyle name="Normal 74" xfId="432" xr:uid="{00000000-0005-0000-0000-0000B0010000}"/>
    <cellStyle name="Normal 75" xfId="433" xr:uid="{00000000-0005-0000-0000-0000B1010000}"/>
    <cellStyle name="Normal 76" xfId="434" xr:uid="{00000000-0005-0000-0000-0000B2010000}"/>
    <cellStyle name="Normal 77" xfId="435" xr:uid="{00000000-0005-0000-0000-0000B3010000}"/>
    <cellStyle name="Normal 78" xfId="436" xr:uid="{00000000-0005-0000-0000-0000B4010000}"/>
    <cellStyle name="Normal 79" xfId="437" xr:uid="{00000000-0005-0000-0000-0000B5010000}"/>
    <cellStyle name="Normal 8" xfId="438" xr:uid="{00000000-0005-0000-0000-0000B6010000}"/>
    <cellStyle name="Normal 8 2" xfId="439" xr:uid="{00000000-0005-0000-0000-0000B7010000}"/>
    <cellStyle name="Normal 8 3" xfId="440" xr:uid="{00000000-0005-0000-0000-0000B8010000}"/>
    <cellStyle name="Normal 80" xfId="441" xr:uid="{00000000-0005-0000-0000-0000B9010000}"/>
    <cellStyle name="Normal 81" xfId="442" xr:uid="{00000000-0005-0000-0000-0000BA010000}"/>
    <cellStyle name="Normal 82" xfId="443" xr:uid="{00000000-0005-0000-0000-0000BB010000}"/>
    <cellStyle name="Normal 83" xfId="444" xr:uid="{00000000-0005-0000-0000-0000BC010000}"/>
    <cellStyle name="Normal 84" xfId="445" xr:uid="{00000000-0005-0000-0000-0000BD010000}"/>
    <cellStyle name="Normal 85" xfId="446" xr:uid="{00000000-0005-0000-0000-0000BE010000}"/>
    <cellStyle name="Normal 86" xfId="447" xr:uid="{00000000-0005-0000-0000-0000BF010000}"/>
    <cellStyle name="Normal 87" xfId="448" xr:uid="{00000000-0005-0000-0000-0000C0010000}"/>
    <cellStyle name="Normal 88" xfId="449" xr:uid="{00000000-0005-0000-0000-0000C1010000}"/>
    <cellStyle name="Normal 89" xfId="450" xr:uid="{00000000-0005-0000-0000-0000C2010000}"/>
    <cellStyle name="Normal 9" xfId="451" xr:uid="{00000000-0005-0000-0000-0000C3010000}"/>
    <cellStyle name="Normal 9 2" xfId="452" xr:uid="{00000000-0005-0000-0000-0000C4010000}"/>
    <cellStyle name="Normal 9 3" xfId="453" xr:uid="{00000000-0005-0000-0000-0000C5010000}"/>
    <cellStyle name="Normal 9 4" xfId="454" xr:uid="{00000000-0005-0000-0000-0000C6010000}"/>
    <cellStyle name="Normal 90" xfId="455" xr:uid="{00000000-0005-0000-0000-0000C7010000}"/>
    <cellStyle name="Normal 91" xfId="456" xr:uid="{00000000-0005-0000-0000-0000C8010000}"/>
    <cellStyle name="Normal 92" xfId="457" xr:uid="{00000000-0005-0000-0000-0000C9010000}"/>
    <cellStyle name="Normal 93" xfId="458" xr:uid="{00000000-0005-0000-0000-0000CA010000}"/>
    <cellStyle name="Normal 94" xfId="459" xr:uid="{00000000-0005-0000-0000-0000CB010000}"/>
    <cellStyle name="Normal 95" xfId="460" xr:uid="{00000000-0005-0000-0000-0000CC010000}"/>
    <cellStyle name="Normal 96" xfId="461" xr:uid="{00000000-0005-0000-0000-0000CD010000}"/>
    <cellStyle name="Normal 97" xfId="462" xr:uid="{00000000-0005-0000-0000-0000CE010000}"/>
    <cellStyle name="Normal 98" xfId="463" xr:uid="{00000000-0005-0000-0000-0000CF010000}"/>
    <cellStyle name="Normal 99" xfId="464" xr:uid="{00000000-0005-0000-0000-0000D0010000}"/>
    <cellStyle name="Note 2" xfId="465" xr:uid="{00000000-0005-0000-0000-0000D1010000}"/>
    <cellStyle name="Note 3" xfId="466" xr:uid="{00000000-0005-0000-0000-0000D2010000}"/>
    <cellStyle name="Note 3 2" xfId="467" xr:uid="{00000000-0005-0000-0000-0000D3010000}"/>
    <cellStyle name="Note 3 2 2" xfId="468" xr:uid="{00000000-0005-0000-0000-0000D4010000}"/>
    <cellStyle name="Note 3 2 2 2" xfId="600" xr:uid="{245239C2-1304-45D1-9FC8-222C0C8CA159}"/>
    <cellStyle name="Note 3 2 2 3" xfId="680" xr:uid="{C2AFFA4D-8AB2-4A5C-B0B9-F26DF6898264}"/>
    <cellStyle name="Note 3 2 3" xfId="469" xr:uid="{00000000-0005-0000-0000-0000D5010000}"/>
    <cellStyle name="Note 3 2 3 2" xfId="603" xr:uid="{390BBB53-E9F4-4A02-871F-A32692B4984D}"/>
    <cellStyle name="Note 3 2 3 3" xfId="683" xr:uid="{82873578-E307-4010-8D22-7B47E3CBBB65}"/>
    <cellStyle name="Note 3 2 4" xfId="470" xr:uid="{00000000-0005-0000-0000-0000D6010000}"/>
    <cellStyle name="Note 3 2 4 2" xfId="609" xr:uid="{3595DDFD-4655-4311-8324-13FDBE2E59FF}"/>
    <cellStyle name="Note 3 2 4 3" xfId="689" xr:uid="{AAEB6C71-6868-4826-AE71-6BE93660B46A}"/>
    <cellStyle name="Note 3 2 5" xfId="471" xr:uid="{00000000-0005-0000-0000-0000D7010000}"/>
    <cellStyle name="Note 3 2 5 2" xfId="618" xr:uid="{54234FDF-EA49-4993-A1E0-DFD5CBB2D8AF}"/>
    <cellStyle name="Note 3 2 5 3" xfId="698" xr:uid="{40C85129-7F6C-44B3-9EC5-115FEC178CBE}"/>
    <cellStyle name="Note 3 2 6" xfId="472" xr:uid="{00000000-0005-0000-0000-0000D8010000}"/>
    <cellStyle name="Note 3 2 6 2" xfId="638" xr:uid="{0D845E46-1B25-4162-A8B9-889DF40B81CB}"/>
    <cellStyle name="Note 3 2 6 3" xfId="718" xr:uid="{B79E62EC-C2C9-45A9-A826-D50922B5359A}"/>
    <cellStyle name="Note 3 2 7" xfId="594" xr:uid="{D97964D8-B1B9-4DB6-A0C7-C6DE78BD3E64}"/>
    <cellStyle name="Note 3 2 8" xfId="674" xr:uid="{8761D954-EFF3-4A30-B413-C68250E54649}"/>
    <cellStyle name="Note 3 3" xfId="473" xr:uid="{00000000-0005-0000-0000-0000D9010000}"/>
    <cellStyle name="Note 3 3 2" xfId="599" xr:uid="{9B5F1A23-BEA3-4185-ADD4-648D4A74EAE9}"/>
    <cellStyle name="Note 3 3 3" xfId="679" xr:uid="{EE1D0ED3-DF20-413E-A44C-CB71D99EEBEB}"/>
    <cellStyle name="Note 3 4" xfId="474" xr:uid="{00000000-0005-0000-0000-0000DA010000}"/>
    <cellStyle name="Note 3 4 2" xfId="604" xr:uid="{DA05E639-9BCD-4EF7-986F-3F27C46FE802}"/>
    <cellStyle name="Note 3 4 3" xfId="684" xr:uid="{6AC40B1E-0A93-495F-B3A7-D400839A62B4}"/>
    <cellStyle name="Note 3 5" xfId="475" xr:uid="{00000000-0005-0000-0000-0000DB010000}"/>
    <cellStyle name="Note 3 5 2" xfId="610" xr:uid="{F2DA51A4-289F-4927-B96B-22BEAF9F206A}"/>
    <cellStyle name="Note 3 5 3" xfId="690" xr:uid="{30ACEC01-BBB7-40D0-BC5A-A3CCA9E1B532}"/>
    <cellStyle name="Note 3 6" xfId="476" xr:uid="{00000000-0005-0000-0000-0000DC010000}"/>
    <cellStyle name="Note 3 6 2" xfId="617" xr:uid="{3DDFE640-B304-4676-9C2C-CA5667BE86B8}"/>
    <cellStyle name="Note 3 6 3" xfId="697" xr:uid="{61B179E0-A65E-4D83-A93D-E14FD24D298B}"/>
    <cellStyle name="Note 3 7" xfId="477" xr:uid="{00000000-0005-0000-0000-0000DD010000}"/>
    <cellStyle name="Note 3 7 2" xfId="637" xr:uid="{8800C2B2-848B-47BB-AA0E-6A2FD7799614}"/>
    <cellStyle name="Note 3 7 3" xfId="717" xr:uid="{F10766F6-3521-4B64-91D0-FCA741DDF276}"/>
    <cellStyle name="Note 3 8" xfId="593" xr:uid="{A2F3430D-D524-4331-B815-380C6582E802}"/>
    <cellStyle name="Note 3 9" xfId="673" xr:uid="{B02556D8-2EA1-4892-9BC8-29A763A4B45B}"/>
    <cellStyle name="Note 4" xfId="478" xr:uid="{00000000-0005-0000-0000-0000DE010000}"/>
    <cellStyle name="Note 5" xfId="479" xr:uid="{00000000-0005-0000-0000-0000DF010000}"/>
    <cellStyle name="Note 5 10" xfId="668" xr:uid="{8072B44E-5DBD-46A8-AD8E-033E73E32032}"/>
    <cellStyle name="Note 5 11" xfId="714" xr:uid="{A1F4B5B7-3745-4431-9BB5-ABF265BC1D83}"/>
    <cellStyle name="Note 5 2" xfId="520" xr:uid="{2353E368-83A3-4902-87B0-F344CBFCF211}"/>
    <cellStyle name="Note 5 3" xfId="534" xr:uid="{56D3B08A-C9B8-4657-B8A3-F84FF155E92E}"/>
    <cellStyle name="Note 5 4" xfId="548" xr:uid="{BCD295FC-5447-4ED8-BDA3-A586CE30113A}"/>
    <cellStyle name="Note 5 5" xfId="562" xr:uid="{A2EECC99-0A11-4CC7-A2B1-AB2E93591686}"/>
    <cellStyle name="Note 5 6" xfId="576" xr:uid="{D143423B-BAB5-4ACD-B6F7-2AA30B3A8CD1}"/>
    <cellStyle name="Note 5 7" xfId="590" xr:uid="{CBAE0364-86AF-4C99-AC22-95911F641ED8}"/>
    <cellStyle name="Note 5 8" xfId="634" xr:uid="{9DB58EA9-2602-4538-8FBA-73038C876415}"/>
    <cellStyle name="Note 5 9" xfId="654" xr:uid="{51E87D5B-8450-460B-912A-0154EB70955E}"/>
    <cellStyle name="Output" xfId="480" builtinId="21" customBuiltin="1"/>
    <cellStyle name="Output 2" xfId="481" xr:uid="{00000000-0005-0000-0000-0000E1010000}"/>
    <cellStyle name="Output 3" xfId="482" xr:uid="{00000000-0005-0000-0000-0000E2010000}"/>
    <cellStyle name="Output 3 2" xfId="483" xr:uid="{00000000-0005-0000-0000-0000E3010000}"/>
    <cellStyle name="Output 3 2 2" xfId="601" xr:uid="{D86AD439-26CA-4750-936F-EC3B2F8394D7}"/>
    <cellStyle name="Output 3 2 3" xfId="681" xr:uid="{BD76E559-679F-4FAF-B8B9-9DAA20BBCF69}"/>
    <cellStyle name="Output 3 3" xfId="484" xr:uid="{00000000-0005-0000-0000-0000E4010000}"/>
    <cellStyle name="Output 3 3 2" xfId="607" xr:uid="{31C4F96B-21E3-4FD2-BC14-3F0DB2639D94}"/>
    <cellStyle name="Output 3 3 3" xfId="687" xr:uid="{1C064D09-A61C-4B0B-AAB5-C932EA64570B}"/>
    <cellStyle name="Output 3 4" xfId="485" xr:uid="{00000000-0005-0000-0000-0000E5010000}"/>
    <cellStyle name="Output 3 4 2" xfId="613" xr:uid="{6A94C166-9A4D-4430-8C78-0BDF6638F9D2}"/>
    <cellStyle name="Output 3 4 3" xfId="693" xr:uid="{38F6ADCE-F941-4A49-8B01-70494C449DC5}"/>
    <cellStyle name="Output 3 5" xfId="486" xr:uid="{00000000-0005-0000-0000-0000E6010000}"/>
    <cellStyle name="Output 3 5 2" xfId="619" xr:uid="{DB42A7A7-EDE7-4F42-B2D8-58DBA15BD840}"/>
    <cellStyle name="Output 3 5 3" xfId="699" xr:uid="{2536D70E-259E-4FAB-8BE4-463F93CB7A4B}"/>
    <cellStyle name="Output 3 6" xfId="487" xr:uid="{00000000-0005-0000-0000-0000E7010000}"/>
    <cellStyle name="Output 3 6 2" xfId="639" xr:uid="{4B21EBE1-A7CD-4F1F-9EC6-3FFDA0A56367}"/>
    <cellStyle name="Output 3 6 3" xfId="719" xr:uid="{F7CA4863-94F9-44A0-AE9C-BE7495D63F7E}"/>
    <cellStyle name="Output 3 7" xfId="595" xr:uid="{32FD584A-E0C0-48C1-9C9A-8E1772B6A0DA}"/>
    <cellStyle name="Output 3 8" xfId="675" xr:uid="{22517C51-8ECB-4485-9A99-E8DE1AA81C3E}"/>
    <cellStyle name="Output 4" xfId="488" xr:uid="{00000000-0005-0000-0000-0000E8010000}"/>
    <cellStyle name="Title" xfId="506" builtinId="15" customBuiltin="1"/>
    <cellStyle name="Title 2" xfId="489" xr:uid="{00000000-0005-0000-0000-0000E9010000}"/>
    <cellStyle name="Title 3" xfId="490" xr:uid="{00000000-0005-0000-0000-0000EA010000}"/>
    <cellStyle name="Title 4" xfId="491" xr:uid="{00000000-0005-0000-0000-0000EB010000}"/>
    <cellStyle name="Title 5" xfId="492" xr:uid="{00000000-0005-0000-0000-0000EC010000}"/>
    <cellStyle name="Total" xfId="493" builtinId="25" customBuiltin="1"/>
    <cellStyle name="Total 2" xfId="494" xr:uid="{00000000-0005-0000-0000-0000EE010000}"/>
    <cellStyle name="Total 3" xfId="495" xr:uid="{00000000-0005-0000-0000-0000EF010000}"/>
    <cellStyle name="Total 3 2" xfId="496" xr:uid="{00000000-0005-0000-0000-0000F0010000}"/>
    <cellStyle name="Total 3 2 2" xfId="602" xr:uid="{0609021E-8205-4DED-9BD6-763034D5C4FC}"/>
    <cellStyle name="Total 3 2 3" xfId="682" xr:uid="{AA8EAF90-492B-4C96-81E7-62C4F9AE5306}"/>
    <cellStyle name="Total 3 3" xfId="497" xr:uid="{00000000-0005-0000-0000-0000F1010000}"/>
    <cellStyle name="Total 3 3 2" xfId="608" xr:uid="{831E0E16-5824-484E-80BA-D7DF08380C13}"/>
    <cellStyle name="Total 3 3 3" xfId="688" xr:uid="{2082DD70-21EB-4B38-8842-824DE3171FCD}"/>
    <cellStyle name="Total 3 4" xfId="498" xr:uid="{00000000-0005-0000-0000-0000F2010000}"/>
    <cellStyle name="Total 3 4 2" xfId="614" xr:uid="{C882ED7F-9361-47EB-8D77-F7FFABD8A3A5}"/>
    <cellStyle name="Total 3 4 3" xfId="694" xr:uid="{D6C10039-2A14-450F-A65C-95C58EAAB4A6}"/>
    <cellStyle name="Total 3 5" xfId="499" xr:uid="{00000000-0005-0000-0000-0000F3010000}"/>
    <cellStyle name="Total 3 5 2" xfId="620" xr:uid="{AA198792-1C23-4085-94AC-E32C7AC33718}"/>
    <cellStyle name="Total 3 5 3" xfId="700" xr:uid="{35AFF8FE-56B5-4F74-AF8F-56BC49486AE0}"/>
    <cellStyle name="Total 3 6" xfId="500" xr:uid="{00000000-0005-0000-0000-0000F4010000}"/>
    <cellStyle name="Total 3 6 2" xfId="640" xr:uid="{A267557A-E013-4117-80E1-E32D99187C1D}"/>
    <cellStyle name="Total 3 6 3" xfId="720" xr:uid="{188C6A7A-B5FC-4031-B893-4D1724EA39E6}"/>
    <cellStyle name="Total 3 7" xfId="596" xr:uid="{1C20DD01-5CA7-4B66-A509-790BD793FBD0}"/>
    <cellStyle name="Total 3 8" xfId="676" xr:uid="{DC7FCD78-AF3F-4B3C-BBE7-1E7C2884FA63}"/>
    <cellStyle name="Total 4" xfId="501" xr:uid="{00000000-0005-0000-0000-0000F5010000}"/>
    <cellStyle name="Warning Text" xfId="502" builtinId="11" customBuiltin="1"/>
    <cellStyle name="Warning Text 2" xfId="503" xr:uid="{00000000-0005-0000-0000-0000F7010000}"/>
    <cellStyle name="Warning Text 3" xfId="504" xr:uid="{00000000-0005-0000-0000-0000F8010000}"/>
    <cellStyle name="Warning Text 4" xfId="505" xr:uid="{00000000-0005-0000-0000-0000F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2119313</xdr:colOff>
      <xdr:row>65</xdr:row>
      <xdr:rowOff>133144</xdr:rowOff>
    </xdr:from>
    <xdr:ext cx="825487" cy="807273"/>
    <xdr:pic>
      <xdr:nvPicPr>
        <xdr:cNvPr id="5" name="Picture 1" descr="173900_logo_final">
          <a:extLst>
            <a:ext uri="{FF2B5EF4-FFF2-40B4-BE49-F238E27FC236}">
              <a16:creationId xmlns:a16="http://schemas.microsoft.com/office/drawing/2014/main" id="{A229C221-A82F-4D94-B18F-2DE1DF66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4710763" y="17913144"/>
          <a:ext cx="825487" cy="80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14</xdr:col>
      <xdr:colOff>2431914</xdr:colOff>
      <xdr:row>0</xdr:row>
      <xdr:rowOff>16213</xdr:rowOff>
    </xdr:from>
    <xdr:to>
      <xdr:col>14</xdr:col>
      <xdr:colOff>2956249</xdr:colOff>
      <xdr:row>1</xdr:row>
      <xdr:rowOff>216259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AA6BD5-4122-6534-9909-3101E3AA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2184644" y="16213"/>
          <a:ext cx="524335" cy="524301"/>
        </a:xfrm>
        <a:prstGeom prst="rect">
          <a:avLst/>
        </a:prstGeom>
      </xdr:spPr>
    </xdr:pic>
    <xdr:clientData/>
  </xdr:twoCellAnchor>
  <xdr:twoCellAnchor editAs="oneCell">
    <xdr:from>
      <xdr:col>14</xdr:col>
      <xdr:colOff>2063750</xdr:colOff>
      <xdr:row>36</xdr:row>
      <xdr:rowOff>87312</xdr:rowOff>
    </xdr:from>
    <xdr:to>
      <xdr:col>14</xdr:col>
      <xdr:colOff>2934407</xdr:colOff>
      <xdr:row>37</xdr:row>
      <xdr:rowOff>454435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B0EC3D-C20E-3C07-3324-A78C20F6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04721156" y="9207500"/>
          <a:ext cx="870657" cy="851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1769268</xdr:colOff>
      <xdr:row>0</xdr:row>
      <xdr:rowOff>202406</xdr:rowOff>
    </xdr:from>
    <xdr:to>
      <xdr:col>9</xdr:col>
      <xdr:colOff>664368</xdr:colOff>
      <xdr:row>2</xdr:row>
      <xdr:rowOff>478631</xdr:rowOff>
    </xdr:to>
    <xdr:pic>
      <xdr:nvPicPr>
        <xdr:cNvPr id="391350" name="Picture 1">
          <a:extLst>
            <a:ext uri="{FF2B5EF4-FFF2-40B4-BE49-F238E27FC236}">
              <a16:creationId xmlns:a16="http://schemas.microsoft.com/office/drawing/2014/main" id="{57AACAEF-25F1-432F-A717-F007D48DE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2667679" y="202406"/>
          <a:ext cx="1181100" cy="116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1" name="Picture 14">
          <a:extLst>
            <a:ext uri="{FF2B5EF4-FFF2-40B4-BE49-F238E27FC236}">
              <a16:creationId xmlns:a16="http://schemas.microsoft.com/office/drawing/2014/main" id="{351281E8-7EB3-4D00-B45F-60B34CE2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2" name="Picture 15">
          <a:extLst>
            <a:ext uri="{FF2B5EF4-FFF2-40B4-BE49-F238E27FC236}">
              <a16:creationId xmlns:a16="http://schemas.microsoft.com/office/drawing/2014/main" id="{C315A9DF-22B5-4602-9CF4-6CD223AE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3" name="Picture 16">
          <a:extLst>
            <a:ext uri="{FF2B5EF4-FFF2-40B4-BE49-F238E27FC236}">
              <a16:creationId xmlns:a16="http://schemas.microsoft.com/office/drawing/2014/main" id="{A1200437-2863-489D-8D84-5F3D859A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4" name="Picture 17">
          <a:extLst>
            <a:ext uri="{FF2B5EF4-FFF2-40B4-BE49-F238E27FC236}">
              <a16:creationId xmlns:a16="http://schemas.microsoft.com/office/drawing/2014/main" id="{A46236E9-4B77-4967-9858-20BFBC41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5" name="Picture 18">
          <a:extLst>
            <a:ext uri="{FF2B5EF4-FFF2-40B4-BE49-F238E27FC236}">
              <a16:creationId xmlns:a16="http://schemas.microsoft.com/office/drawing/2014/main" id="{8B32933A-1940-4F89-A0D8-CECECFE7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6" name="Picture 19">
          <a:extLst>
            <a:ext uri="{FF2B5EF4-FFF2-40B4-BE49-F238E27FC236}">
              <a16:creationId xmlns:a16="http://schemas.microsoft.com/office/drawing/2014/main" id="{CA9844C5-307F-49B7-9850-594EB146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7" name="Picture 20">
          <a:extLst>
            <a:ext uri="{FF2B5EF4-FFF2-40B4-BE49-F238E27FC236}">
              <a16:creationId xmlns:a16="http://schemas.microsoft.com/office/drawing/2014/main" id="{2EC5399E-6A1C-4E62-A5B6-23C2D923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8" name="Picture 21">
          <a:extLst>
            <a:ext uri="{FF2B5EF4-FFF2-40B4-BE49-F238E27FC236}">
              <a16:creationId xmlns:a16="http://schemas.microsoft.com/office/drawing/2014/main" id="{74901F6F-E9FF-4456-9CEA-60B825E9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9" name="Picture 22">
          <a:extLst>
            <a:ext uri="{FF2B5EF4-FFF2-40B4-BE49-F238E27FC236}">
              <a16:creationId xmlns:a16="http://schemas.microsoft.com/office/drawing/2014/main" id="{ADCE4A85-00BE-449F-947F-B40EAB37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0" name="Picture 23">
          <a:extLst>
            <a:ext uri="{FF2B5EF4-FFF2-40B4-BE49-F238E27FC236}">
              <a16:creationId xmlns:a16="http://schemas.microsoft.com/office/drawing/2014/main" id="{B7615850-C005-4247-8BA0-9B5401EB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1" name="Picture 24">
          <a:extLst>
            <a:ext uri="{FF2B5EF4-FFF2-40B4-BE49-F238E27FC236}">
              <a16:creationId xmlns:a16="http://schemas.microsoft.com/office/drawing/2014/main" id="{50D88D70-F790-47EA-A104-345F7EEA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2" name="Picture 25">
          <a:extLst>
            <a:ext uri="{FF2B5EF4-FFF2-40B4-BE49-F238E27FC236}">
              <a16:creationId xmlns:a16="http://schemas.microsoft.com/office/drawing/2014/main" id="{4B4FAA2B-9FF4-4B91-B456-3E35824F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2677297</xdr:colOff>
      <xdr:row>0</xdr:row>
      <xdr:rowOff>0</xdr:rowOff>
    </xdr:from>
    <xdr:to>
      <xdr:col>6</xdr:col>
      <xdr:colOff>3296909</xdr:colOff>
      <xdr:row>1</xdr:row>
      <xdr:rowOff>56418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8DFD60-7FD8-3122-0C94-DFC88EC3A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6736437" y="0"/>
          <a:ext cx="619612" cy="600808"/>
        </a:xfrm>
        <a:prstGeom prst="rect">
          <a:avLst/>
        </a:prstGeom>
      </xdr:spPr>
    </xdr:pic>
    <xdr:clientData/>
  </xdr:twoCellAnchor>
  <xdr:twoCellAnchor editAs="oneCell">
    <xdr:from>
      <xdr:col>6</xdr:col>
      <xdr:colOff>2658376</xdr:colOff>
      <xdr:row>20</xdr:row>
      <xdr:rowOff>55595</xdr:rowOff>
    </xdr:from>
    <xdr:to>
      <xdr:col>6</xdr:col>
      <xdr:colOff>3314700</xdr:colOff>
      <xdr:row>21</xdr:row>
      <xdr:rowOff>400050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9EF58C-AD7A-1C14-42A0-9B9E2203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9888575" y="7437470"/>
          <a:ext cx="656324" cy="7540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2569336</xdr:colOff>
      <xdr:row>0</xdr:row>
      <xdr:rowOff>36859</xdr:rowOff>
    </xdr:from>
    <xdr:to>
      <xdr:col>6</xdr:col>
      <xdr:colOff>3133725</xdr:colOff>
      <xdr:row>0</xdr:row>
      <xdr:rowOff>476250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056EDB-C0D0-4A84-A211-5DB39B25F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77503575" y="36859"/>
          <a:ext cx="564389" cy="4393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2108082</xdr:colOff>
      <xdr:row>0</xdr:row>
      <xdr:rowOff>0</xdr:rowOff>
    </xdr:from>
    <xdr:ext cx="531339" cy="563512"/>
    <xdr:pic>
      <xdr:nvPicPr>
        <xdr:cNvPr id="6" name="Picture 5">
          <a:extLst>
            <a:ext uri="{FF2B5EF4-FFF2-40B4-BE49-F238E27FC236}">
              <a16:creationId xmlns:a16="http://schemas.microsoft.com/office/drawing/2014/main" id="{B5C51A04-7E92-4978-B43D-F1307B7F5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1072782" y="0"/>
          <a:ext cx="531339" cy="563512"/>
        </a:xfrm>
        <a:prstGeom prst="rect">
          <a:avLst/>
        </a:prstGeom>
      </xdr:spPr>
    </xdr:pic>
    <xdr:clientData/>
  </xdr:oneCellAnchor>
  <xdr:oneCellAnchor>
    <xdr:from>
      <xdr:col>7</xdr:col>
      <xdr:colOff>2108082</xdr:colOff>
      <xdr:row>64</xdr:row>
      <xdr:rowOff>24848</xdr:rowOff>
    </xdr:from>
    <xdr:ext cx="531339" cy="563512"/>
    <xdr:pic>
      <xdr:nvPicPr>
        <xdr:cNvPr id="2" name="Picture 1">
          <a:extLst>
            <a:ext uri="{FF2B5EF4-FFF2-40B4-BE49-F238E27FC236}">
              <a16:creationId xmlns:a16="http://schemas.microsoft.com/office/drawing/2014/main" id="{CCF236E9-DF02-4B1B-AECC-A62DF2B1D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1734361" y="16109674"/>
          <a:ext cx="531339" cy="56351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1333913</xdr:colOff>
      <xdr:row>0</xdr:row>
      <xdr:rowOff>19201</xdr:rowOff>
    </xdr:from>
    <xdr:ext cx="774441" cy="717951"/>
    <xdr:pic>
      <xdr:nvPicPr>
        <xdr:cNvPr id="3" name="Picture 2">
          <a:extLst>
            <a:ext uri="{FF2B5EF4-FFF2-40B4-BE49-F238E27FC236}">
              <a16:creationId xmlns:a16="http://schemas.microsoft.com/office/drawing/2014/main" id="{7FB83661-0592-4EA4-A8AE-4463F3998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9759549"/>
          <a:ext cx="774441" cy="717951"/>
        </a:xfrm>
        <a:prstGeom prst="rect">
          <a:avLst/>
        </a:prstGeom>
      </xdr:spPr>
    </xdr:pic>
    <xdr:clientData/>
  </xdr:oneCellAnchor>
  <xdr:oneCellAnchor>
    <xdr:from>
      <xdr:col>13</xdr:col>
      <xdr:colOff>1333913</xdr:colOff>
      <xdr:row>37</xdr:row>
      <xdr:rowOff>19201</xdr:rowOff>
    </xdr:from>
    <xdr:ext cx="774441" cy="717951"/>
    <xdr:pic>
      <xdr:nvPicPr>
        <xdr:cNvPr id="4" name="Picture 3">
          <a:extLst>
            <a:ext uri="{FF2B5EF4-FFF2-40B4-BE49-F238E27FC236}">
              <a16:creationId xmlns:a16="http://schemas.microsoft.com/office/drawing/2014/main" id="{7853176D-EB56-49B1-A109-DEFF9273F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196296" y="19201"/>
          <a:ext cx="774441" cy="717951"/>
        </a:xfrm>
        <a:prstGeom prst="rect">
          <a:avLst/>
        </a:prstGeom>
      </xdr:spPr>
    </xdr:pic>
    <xdr:clientData/>
  </xdr:oneCellAnchor>
  <xdr:oneCellAnchor>
    <xdr:from>
      <xdr:col>13</xdr:col>
      <xdr:colOff>1333913</xdr:colOff>
      <xdr:row>0</xdr:row>
      <xdr:rowOff>19201</xdr:rowOff>
    </xdr:from>
    <xdr:ext cx="774441" cy="717951"/>
    <xdr:pic>
      <xdr:nvPicPr>
        <xdr:cNvPr id="2" name="Picture 1">
          <a:extLst>
            <a:ext uri="{FF2B5EF4-FFF2-40B4-BE49-F238E27FC236}">
              <a16:creationId xmlns:a16="http://schemas.microsoft.com/office/drawing/2014/main" id="{D6DC5060-4A4F-468B-9037-90313E492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10099136"/>
          <a:ext cx="774441" cy="717951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1266481</xdr:colOff>
      <xdr:row>0</xdr:row>
      <xdr:rowOff>19051</xdr:rowOff>
    </xdr:from>
    <xdr:to>
      <xdr:col>14</xdr:col>
      <xdr:colOff>1819276</xdr:colOff>
      <xdr:row>1</xdr:row>
      <xdr:rowOff>276225</xdr:rowOff>
    </xdr:to>
    <xdr:pic>
      <xdr:nvPicPr>
        <xdr:cNvPr id="393230" name="Picture 1">
          <a:extLst>
            <a:ext uri="{FF2B5EF4-FFF2-40B4-BE49-F238E27FC236}">
              <a16:creationId xmlns:a16="http://schemas.microsoft.com/office/drawing/2014/main" id="{2245AE3D-8AFC-4E2A-8CDB-7A6E48232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0024" y="19051"/>
          <a:ext cx="552795" cy="542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985588</xdr:colOff>
      <xdr:row>0</xdr:row>
      <xdr:rowOff>0</xdr:rowOff>
    </xdr:from>
    <xdr:to>
      <xdr:col>14</xdr:col>
      <xdr:colOff>2046872</xdr:colOff>
      <xdr:row>1</xdr:row>
      <xdr:rowOff>495300</xdr:rowOff>
    </xdr:to>
    <xdr:pic>
      <xdr:nvPicPr>
        <xdr:cNvPr id="394254" name="Picture 1">
          <a:extLst>
            <a:ext uri="{FF2B5EF4-FFF2-40B4-BE49-F238E27FC236}">
              <a16:creationId xmlns:a16="http://schemas.microsoft.com/office/drawing/2014/main" id="{7CD24E7B-B816-496F-A618-7200FEF8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1028" y="0"/>
          <a:ext cx="1061284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94"/>
  <sheetViews>
    <sheetView rightToLeft="1" tabSelected="1" zoomScaleNormal="100" workbookViewId="0">
      <selection activeCell="A78" sqref="A78:XFD80"/>
    </sheetView>
  </sheetViews>
  <sheetFormatPr defaultRowHeight="12.75"/>
  <cols>
    <col min="1" max="1" width="1" style="4" customWidth="1"/>
    <col min="2" max="2" width="23.42578125" style="4" customWidth="1"/>
    <col min="3" max="3" width="9.5703125" style="4" customWidth="1"/>
    <col min="4" max="5" width="9" style="4" customWidth="1"/>
    <col min="6" max="6" width="8.5703125" style="4" customWidth="1"/>
    <col min="7" max="7" width="9.140625" style="4" customWidth="1"/>
    <col min="8" max="8" width="8.7109375" style="4" customWidth="1"/>
    <col min="9" max="9" width="9.140625" style="4" customWidth="1"/>
    <col min="10" max="10" width="10.28515625" style="6" customWidth="1"/>
    <col min="11" max="11" width="8.140625" style="7" customWidth="1"/>
    <col min="12" max="12" width="16.140625" style="9" customWidth="1"/>
    <col min="13" max="13" width="17.5703125" style="9" customWidth="1"/>
    <col min="14" max="14" width="8.28515625" style="8" customWidth="1"/>
    <col min="15" max="15" width="45.140625" style="4" customWidth="1"/>
    <col min="16" max="235" width="9.140625" style="4"/>
    <col min="236" max="236" width="11" style="4" customWidth="1"/>
    <col min="237" max="16384" width="9.140625" style="4"/>
  </cols>
  <sheetData>
    <row r="1" spans="2:15" ht="25.5" customHeight="1">
      <c r="B1" s="99" t="s">
        <v>4</v>
      </c>
      <c r="C1" s="100"/>
      <c r="D1" s="100"/>
      <c r="E1" s="140" t="s">
        <v>411</v>
      </c>
      <c r="F1" s="140"/>
      <c r="G1" s="140"/>
      <c r="H1" s="140"/>
      <c r="I1" s="140"/>
      <c r="J1" s="140"/>
      <c r="K1" s="140"/>
      <c r="L1" s="140"/>
      <c r="M1" s="140"/>
      <c r="N1" s="140"/>
      <c r="O1" s="18"/>
    </row>
    <row r="2" spans="2:15" ht="18.75" customHeight="1">
      <c r="B2" s="141" t="s">
        <v>5</v>
      </c>
      <c r="C2" s="142"/>
      <c r="D2" s="142"/>
      <c r="E2" s="142"/>
      <c r="F2" s="135" t="s">
        <v>412</v>
      </c>
      <c r="G2" s="135"/>
      <c r="H2" s="135"/>
      <c r="I2" s="135"/>
      <c r="J2" s="135"/>
      <c r="K2" s="135"/>
      <c r="L2" s="135"/>
      <c r="M2" s="135"/>
      <c r="N2" s="135"/>
      <c r="O2" s="25"/>
    </row>
    <row r="3" spans="2:15" ht="61.5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2:15" ht="18" customHeight="1">
      <c r="B4" s="44" t="s">
        <v>12</v>
      </c>
      <c r="C4" s="139" t="s">
        <v>3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15" ht="18" customHeight="1">
      <c r="B5" s="32" t="s">
        <v>409</v>
      </c>
      <c r="C5" s="33" t="s">
        <v>169</v>
      </c>
      <c r="D5" s="34">
        <v>0.61</v>
      </c>
      <c r="E5" s="35">
        <v>0.61</v>
      </c>
      <c r="F5" s="35">
        <v>0.59</v>
      </c>
      <c r="G5" s="36">
        <v>0.59</v>
      </c>
      <c r="H5" s="36">
        <v>0.59</v>
      </c>
      <c r="I5" s="36">
        <v>0.61</v>
      </c>
      <c r="J5" s="37">
        <v>-3.2786885245901676</v>
      </c>
      <c r="K5" s="38">
        <v>78</v>
      </c>
      <c r="L5" s="38">
        <v>54364625</v>
      </c>
      <c r="M5" s="38">
        <v>32162043.68</v>
      </c>
      <c r="N5" s="39">
        <v>4</v>
      </c>
      <c r="O5" s="40" t="s">
        <v>170</v>
      </c>
    </row>
    <row r="6" spans="2:15" ht="18" customHeight="1">
      <c r="B6" s="32" t="s">
        <v>393</v>
      </c>
      <c r="C6" s="33" t="s">
        <v>36</v>
      </c>
      <c r="D6" s="34">
        <v>3.17</v>
      </c>
      <c r="E6" s="35">
        <v>3.19</v>
      </c>
      <c r="F6" s="35">
        <v>3.08</v>
      </c>
      <c r="G6" s="36">
        <v>3.12</v>
      </c>
      <c r="H6" s="36">
        <v>3.11</v>
      </c>
      <c r="I6" s="36">
        <v>3.17</v>
      </c>
      <c r="J6" s="37">
        <v>-1.8927444794952675</v>
      </c>
      <c r="K6" s="38">
        <v>314</v>
      </c>
      <c r="L6" s="38">
        <v>75543839</v>
      </c>
      <c r="M6" s="38">
        <v>235583481.88</v>
      </c>
      <c r="N6" s="39">
        <v>4</v>
      </c>
      <c r="O6" s="40" t="s">
        <v>48</v>
      </c>
    </row>
    <row r="7" spans="2:15" ht="18" customHeight="1">
      <c r="B7" s="32" t="s">
        <v>98</v>
      </c>
      <c r="C7" s="33" t="s">
        <v>99</v>
      </c>
      <c r="D7" s="34">
        <v>1.1599999999999999</v>
      </c>
      <c r="E7" s="35">
        <v>1.19</v>
      </c>
      <c r="F7" s="35">
        <v>1.1599999999999999</v>
      </c>
      <c r="G7" s="36">
        <v>1.17</v>
      </c>
      <c r="H7" s="36">
        <v>1.19</v>
      </c>
      <c r="I7" s="36">
        <v>1.1599999999999999</v>
      </c>
      <c r="J7" s="37">
        <v>2.5862068965517349</v>
      </c>
      <c r="K7" s="38">
        <v>80</v>
      </c>
      <c r="L7" s="38">
        <v>46275997</v>
      </c>
      <c r="M7" s="38">
        <v>54082355.93</v>
      </c>
      <c r="N7" s="39">
        <v>1</v>
      </c>
      <c r="O7" s="40" t="s">
        <v>100</v>
      </c>
    </row>
    <row r="8" spans="2:15" ht="18" customHeight="1">
      <c r="B8" s="32" t="s">
        <v>380</v>
      </c>
      <c r="C8" s="33" t="s">
        <v>45</v>
      </c>
      <c r="D8" s="34">
        <v>0.09</v>
      </c>
      <c r="E8" s="35">
        <v>0.09</v>
      </c>
      <c r="F8" s="35">
        <v>0.08</v>
      </c>
      <c r="G8" s="36">
        <v>0.08</v>
      </c>
      <c r="H8" s="36">
        <v>0.08</v>
      </c>
      <c r="I8" s="36">
        <v>0.08</v>
      </c>
      <c r="J8" s="37">
        <v>0</v>
      </c>
      <c r="K8" s="38">
        <v>35</v>
      </c>
      <c r="L8" s="38">
        <v>10641160</v>
      </c>
      <c r="M8" s="38">
        <v>877407.83000000007</v>
      </c>
      <c r="N8" s="39">
        <v>4</v>
      </c>
      <c r="O8" s="40" t="s">
        <v>66</v>
      </c>
    </row>
    <row r="9" spans="2:15" ht="18" customHeight="1">
      <c r="B9" s="32" t="s">
        <v>388</v>
      </c>
      <c r="C9" s="33" t="s">
        <v>25</v>
      </c>
      <c r="D9" s="34">
        <v>0.35</v>
      </c>
      <c r="E9" s="35">
        <v>0.37</v>
      </c>
      <c r="F9" s="35">
        <v>0.35</v>
      </c>
      <c r="G9" s="36">
        <v>0.35</v>
      </c>
      <c r="H9" s="36">
        <v>0.35</v>
      </c>
      <c r="I9" s="36">
        <v>0.35</v>
      </c>
      <c r="J9" s="37">
        <v>0</v>
      </c>
      <c r="K9" s="38">
        <v>118</v>
      </c>
      <c r="L9" s="38">
        <v>354263461</v>
      </c>
      <c r="M9" s="38">
        <v>124499458.33</v>
      </c>
      <c r="N9" s="39">
        <v>4</v>
      </c>
      <c r="O9" s="40" t="s">
        <v>26</v>
      </c>
    </row>
    <row r="10" spans="2:15" ht="18" customHeight="1">
      <c r="B10" s="32" t="s">
        <v>50</v>
      </c>
      <c r="C10" s="33" t="s">
        <v>51</v>
      </c>
      <c r="D10" s="34">
        <v>4</v>
      </c>
      <c r="E10" s="35">
        <v>4.0599999999999996</v>
      </c>
      <c r="F10" s="35">
        <v>3.95</v>
      </c>
      <c r="G10" s="36">
        <v>4</v>
      </c>
      <c r="H10" s="36">
        <v>3.99</v>
      </c>
      <c r="I10" s="36">
        <v>4</v>
      </c>
      <c r="J10" s="37">
        <v>-0.24999999999999467</v>
      </c>
      <c r="K10" s="38">
        <v>425</v>
      </c>
      <c r="L10" s="38">
        <v>112467953</v>
      </c>
      <c r="M10" s="38">
        <v>449701803.62000006</v>
      </c>
      <c r="N10" s="39">
        <v>4</v>
      </c>
      <c r="O10" s="40" t="s">
        <v>52</v>
      </c>
    </row>
    <row r="11" spans="2:15" ht="18" customHeight="1">
      <c r="B11" s="32" t="s">
        <v>228</v>
      </c>
      <c r="C11" s="33" t="s">
        <v>229</v>
      </c>
      <c r="D11" s="34">
        <v>0.22</v>
      </c>
      <c r="E11" s="35">
        <v>0.23</v>
      </c>
      <c r="F11" s="35">
        <v>0.21</v>
      </c>
      <c r="G11" s="36">
        <v>0.22</v>
      </c>
      <c r="H11" s="36">
        <v>0.22</v>
      </c>
      <c r="I11" s="36">
        <v>0.24</v>
      </c>
      <c r="J11" s="37">
        <v>-8.333333333333325</v>
      </c>
      <c r="K11" s="38">
        <v>321</v>
      </c>
      <c r="L11" s="38">
        <v>943938783</v>
      </c>
      <c r="M11" s="38">
        <v>202915032.25999999</v>
      </c>
      <c r="N11" s="39">
        <v>4</v>
      </c>
      <c r="O11" s="40" t="s">
        <v>230</v>
      </c>
    </row>
    <row r="12" spans="2:15" ht="18" customHeight="1">
      <c r="B12" s="32" t="s">
        <v>73</v>
      </c>
      <c r="C12" s="33" t="s">
        <v>74</v>
      </c>
      <c r="D12" s="34">
        <v>0.24</v>
      </c>
      <c r="E12" s="35">
        <v>0.24</v>
      </c>
      <c r="F12" s="35">
        <v>0.23</v>
      </c>
      <c r="G12" s="36">
        <v>0.24</v>
      </c>
      <c r="H12" s="36">
        <v>0.24</v>
      </c>
      <c r="I12" s="36">
        <v>0.24</v>
      </c>
      <c r="J12" s="37">
        <v>0</v>
      </c>
      <c r="K12" s="38">
        <v>30</v>
      </c>
      <c r="L12" s="38">
        <v>157633688</v>
      </c>
      <c r="M12" s="38">
        <v>37665804.600000001</v>
      </c>
      <c r="N12" s="39">
        <v>4</v>
      </c>
      <c r="O12" s="40" t="s">
        <v>75</v>
      </c>
    </row>
    <row r="13" spans="2:15" ht="18" customHeight="1">
      <c r="B13" s="32" t="s">
        <v>53</v>
      </c>
      <c r="C13" s="33" t="s">
        <v>42</v>
      </c>
      <c r="D13" s="34">
        <v>0.32</v>
      </c>
      <c r="E13" s="35">
        <v>0.33</v>
      </c>
      <c r="F13" s="35">
        <v>0.32</v>
      </c>
      <c r="G13" s="36">
        <v>0.32</v>
      </c>
      <c r="H13" s="36">
        <v>0.33</v>
      </c>
      <c r="I13" s="36">
        <v>0.33</v>
      </c>
      <c r="J13" s="37">
        <v>0</v>
      </c>
      <c r="K13" s="38">
        <v>42</v>
      </c>
      <c r="L13" s="38">
        <v>123642813</v>
      </c>
      <c r="M13" s="38">
        <v>39999490.269999996</v>
      </c>
      <c r="N13" s="39">
        <v>3</v>
      </c>
      <c r="O13" s="40" t="s">
        <v>43</v>
      </c>
    </row>
    <row r="14" spans="2:15" ht="18" customHeight="1">
      <c r="B14" s="32" t="s">
        <v>54</v>
      </c>
      <c r="C14" s="33" t="s">
        <v>39</v>
      </c>
      <c r="D14" s="34">
        <v>0.16</v>
      </c>
      <c r="E14" s="35">
        <v>0.16</v>
      </c>
      <c r="F14" s="35">
        <v>0.15</v>
      </c>
      <c r="G14" s="36">
        <v>0.15</v>
      </c>
      <c r="H14" s="36">
        <v>0.15</v>
      </c>
      <c r="I14" s="36">
        <v>0.16</v>
      </c>
      <c r="J14" s="37">
        <v>-6.25</v>
      </c>
      <c r="K14" s="38">
        <v>8</v>
      </c>
      <c r="L14" s="38">
        <v>8509028</v>
      </c>
      <c r="M14" s="38">
        <v>1278218.01</v>
      </c>
      <c r="N14" s="39">
        <v>3</v>
      </c>
      <c r="O14" s="40" t="s">
        <v>40</v>
      </c>
    </row>
    <row r="15" spans="2:15" ht="18" customHeight="1">
      <c r="B15" s="32" t="s">
        <v>433</v>
      </c>
      <c r="C15" s="33" t="s">
        <v>220</v>
      </c>
      <c r="D15" s="34">
        <v>0.16</v>
      </c>
      <c r="E15" s="35">
        <v>0.16</v>
      </c>
      <c r="F15" s="35">
        <v>0.16</v>
      </c>
      <c r="G15" s="36">
        <v>0.16</v>
      </c>
      <c r="H15" s="36">
        <v>0.16</v>
      </c>
      <c r="I15" s="36">
        <v>0.15</v>
      </c>
      <c r="J15" s="37">
        <v>6.6666666666666652</v>
      </c>
      <c r="K15" s="38">
        <v>1</v>
      </c>
      <c r="L15" s="38">
        <v>5000</v>
      </c>
      <c r="M15" s="38">
        <v>800</v>
      </c>
      <c r="N15" s="39">
        <v>1</v>
      </c>
      <c r="O15" s="40" t="s">
        <v>223</v>
      </c>
    </row>
    <row r="16" spans="2:15" ht="18" customHeight="1">
      <c r="B16" s="32" t="s">
        <v>391</v>
      </c>
      <c r="C16" s="33" t="s">
        <v>123</v>
      </c>
      <c r="D16" s="34">
        <v>0.34</v>
      </c>
      <c r="E16" s="35">
        <v>0.34</v>
      </c>
      <c r="F16" s="35">
        <v>0.32</v>
      </c>
      <c r="G16" s="36">
        <v>0.32</v>
      </c>
      <c r="H16" s="36">
        <v>0.32</v>
      </c>
      <c r="I16" s="36">
        <v>0.34</v>
      </c>
      <c r="J16" s="37">
        <v>-5.8823529411764719</v>
      </c>
      <c r="K16" s="38">
        <v>12</v>
      </c>
      <c r="L16" s="38">
        <v>16088914</v>
      </c>
      <c r="M16" s="38">
        <v>5214226.2300000004</v>
      </c>
      <c r="N16" s="39">
        <v>4</v>
      </c>
      <c r="O16" s="40" t="s">
        <v>128</v>
      </c>
    </row>
    <row r="17" spans="2:16" ht="18" customHeight="1">
      <c r="B17" s="32" t="s">
        <v>38</v>
      </c>
      <c r="C17" s="33" t="s">
        <v>37</v>
      </c>
      <c r="D17" s="34">
        <v>2.16</v>
      </c>
      <c r="E17" s="35">
        <v>2.17</v>
      </c>
      <c r="F17" s="35">
        <v>2.11</v>
      </c>
      <c r="G17" s="36">
        <v>2.13</v>
      </c>
      <c r="H17" s="36">
        <v>2.11</v>
      </c>
      <c r="I17" s="36">
        <v>2.16</v>
      </c>
      <c r="J17" s="37">
        <v>-2.3148148148148251</v>
      </c>
      <c r="K17" s="38">
        <v>475</v>
      </c>
      <c r="L17" s="38">
        <v>343592697</v>
      </c>
      <c r="M17" s="38">
        <v>730544778.66000009</v>
      </c>
      <c r="N17" s="39">
        <v>4</v>
      </c>
      <c r="O17" s="40" t="s">
        <v>55</v>
      </c>
    </row>
    <row r="18" spans="2:16" ht="18" customHeight="1">
      <c r="B18" s="32" t="s">
        <v>386</v>
      </c>
      <c r="C18" s="33" t="s">
        <v>147</v>
      </c>
      <c r="D18" s="34">
        <v>0.06</v>
      </c>
      <c r="E18" s="35">
        <v>0.06</v>
      </c>
      <c r="F18" s="35">
        <v>0.05</v>
      </c>
      <c r="G18" s="36">
        <v>0.05</v>
      </c>
      <c r="H18" s="36">
        <v>0.05</v>
      </c>
      <c r="I18" s="36">
        <v>0.06</v>
      </c>
      <c r="J18" s="37">
        <v>-16.666666666666664</v>
      </c>
      <c r="K18" s="38">
        <v>54</v>
      </c>
      <c r="L18" s="38">
        <v>62413556</v>
      </c>
      <c r="M18" s="38">
        <v>3132154.99</v>
      </c>
      <c r="N18" s="39">
        <v>3</v>
      </c>
      <c r="O18" s="40" t="s">
        <v>241</v>
      </c>
    </row>
    <row r="19" spans="2:16" ht="18" customHeight="1">
      <c r="B19" s="32" t="s">
        <v>242</v>
      </c>
      <c r="C19" s="33" t="s">
        <v>243</v>
      </c>
      <c r="D19" s="34">
        <v>0.35</v>
      </c>
      <c r="E19" s="35">
        <v>0.35</v>
      </c>
      <c r="F19" s="35">
        <v>0.35</v>
      </c>
      <c r="G19" s="36">
        <v>0.35</v>
      </c>
      <c r="H19" s="36">
        <v>0.35</v>
      </c>
      <c r="I19" s="36">
        <v>0.35</v>
      </c>
      <c r="J19" s="37">
        <v>0</v>
      </c>
      <c r="K19" s="38">
        <v>4</v>
      </c>
      <c r="L19" s="38">
        <v>15560</v>
      </c>
      <c r="M19" s="38">
        <v>5446</v>
      </c>
      <c r="N19" s="39">
        <v>2</v>
      </c>
      <c r="O19" s="40" t="s">
        <v>244</v>
      </c>
    </row>
    <row r="20" spans="2:16" ht="18" customHeight="1">
      <c r="B20" s="32" t="s">
        <v>410</v>
      </c>
      <c r="C20" s="33" t="s">
        <v>150</v>
      </c>
      <c r="D20" s="34">
        <v>1.75</v>
      </c>
      <c r="E20" s="35">
        <v>1.75</v>
      </c>
      <c r="F20" s="35">
        <v>1.75</v>
      </c>
      <c r="G20" s="36">
        <v>1.75</v>
      </c>
      <c r="H20" s="36">
        <v>1.75</v>
      </c>
      <c r="I20" s="36">
        <v>1.85</v>
      </c>
      <c r="J20" s="37">
        <v>-5.4054054054054053</v>
      </c>
      <c r="K20" s="38">
        <v>2</v>
      </c>
      <c r="L20" s="38">
        <v>250000</v>
      </c>
      <c r="M20" s="38">
        <v>437500</v>
      </c>
      <c r="N20" s="39">
        <v>1</v>
      </c>
      <c r="O20" s="40" t="s">
        <v>151</v>
      </c>
    </row>
    <row r="21" spans="2:16" ht="18" customHeight="1">
      <c r="B21" s="32" t="s">
        <v>199</v>
      </c>
      <c r="C21" s="33" t="s">
        <v>198</v>
      </c>
      <c r="D21" s="34">
        <v>0.84</v>
      </c>
      <c r="E21" s="35">
        <v>0.84</v>
      </c>
      <c r="F21" s="35">
        <v>0.82</v>
      </c>
      <c r="G21" s="36">
        <v>0.82</v>
      </c>
      <c r="H21" s="36">
        <v>0.82</v>
      </c>
      <c r="I21" s="36">
        <v>0.85</v>
      </c>
      <c r="J21" s="37">
        <v>-3.5294117647058809</v>
      </c>
      <c r="K21" s="38">
        <v>10</v>
      </c>
      <c r="L21" s="38">
        <v>77104</v>
      </c>
      <c r="M21" s="38">
        <v>63528.44</v>
      </c>
      <c r="N21" s="39">
        <v>3</v>
      </c>
      <c r="O21" s="40" t="s">
        <v>283</v>
      </c>
    </row>
    <row r="22" spans="2:16" ht="18" customHeight="1">
      <c r="B22" s="32" t="s">
        <v>398</v>
      </c>
      <c r="C22" s="33" t="s">
        <v>200</v>
      </c>
      <c r="D22" s="34">
        <v>0.2</v>
      </c>
      <c r="E22" s="35">
        <v>0.2</v>
      </c>
      <c r="F22" s="35">
        <v>0.2</v>
      </c>
      <c r="G22" s="36">
        <v>0.2</v>
      </c>
      <c r="H22" s="36">
        <v>0.2</v>
      </c>
      <c r="I22" s="36">
        <v>0.2</v>
      </c>
      <c r="J22" s="37">
        <v>0</v>
      </c>
      <c r="K22" s="38">
        <v>17</v>
      </c>
      <c r="L22" s="38">
        <v>1327098006</v>
      </c>
      <c r="M22" s="38">
        <v>265419601.19999999</v>
      </c>
      <c r="N22" s="39">
        <v>2</v>
      </c>
      <c r="O22" s="40" t="s">
        <v>203</v>
      </c>
    </row>
    <row r="23" spans="2:16" ht="18" customHeight="1">
      <c r="B23" s="32" t="s">
        <v>407</v>
      </c>
      <c r="C23" s="33" t="s">
        <v>152</v>
      </c>
      <c r="D23" s="34">
        <v>0.24</v>
      </c>
      <c r="E23" s="35">
        <v>0.26</v>
      </c>
      <c r="F23" s="35">
        <v>0.24</v>
      </c>
      <c r="G23" s="36">
        <v>0.24</v>
      </c>
      <c r="H23" s="36">
        <v>0.24</v>
      </c>
      <c r="I23" s="36">
        <v>0.24</v>
      </c>
      <c r="J23" s="37">
        <v>0</v>
      </c>
      <c r="K23" s="38">
        <v>3</v>
      </c>
      <c r="L23" s="38">
        <v>40264</v>
      </c>
      <c r="M23" s="38">
        <v>9863.36</v>
      </c>
      <c r="N23" s="39">
        <v>1</v>
      </c>
      <c r="O23" s="40" t="s">
        <v>153</v>
      </c>
    </row>
    <row r="24" spans="2:16" ht="18" customHeight="1">
      <c r="B24" s="136" t="s">
        <v>372</v>
      </c>
      <c r="C24" s="138"/>
      <c r="D24" s="136"/>
      <c r="E24" s="137"/>
      <c r="F24" s="137"/>
      <c r="G24" s="137"/>
      <c r="H24" s="137"/>
      <c r="I24" s="137"/>
      <c r="J24" s="138"/>
      <c r="K24" s="42">
        <f>SUM(K5:K23)</f>
        <v>2029</v>
      </c>
      <c r="L24" s="43">
        <f>SUM(L5:L23)</f>
        <v>3636862448</v>
      </c>
      <c r="M24" s="43">
        <f>SUM(M5:M23)</f>
        <v>2183592995.29</v>
      </c>
      <c r="N24" s="43">
        <v>4</v>
      </c>
      <c r="O24" s="41" t="s">
        <v>14</v>
      </c>
    </row>
    <row r="25" spans="2:16" ht="18" customHeight="1">
      <c r="B25" s="44" t="s">
        <v>27</v>
      </c>
      <c r="C25" s="44"/>
      <c r="D25" s="139" t="s">
        <v>95</v>
      </c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</row>
    <row r="26" spans="2:16" ht="18" customHeight="1">
      <c r="B26" s="32" t="s">
        <v>378</v>
      </c>
      <c r="C26" s="33" t="s">
        <v>32</v>
      </c>
      <c r="D26" s="97">
        <v>16.05</v>
      </c>
      <c r="E26" s="97">
        <v>16.2</v>
      </c>
      <c r="F26" s="97">
        <v>15.93</v>
      </c>
      <c r="G26" s="36">
        <v>16.04</v>
      </c>
      <c r="H26" s="36">
        <v>15.98</v>
      </c>
      <c r="I26" s="36">
        <v>16.05</v>
      </c>
      <c r="J26" s="37">
        <v>-0.43613707165108817</v>
      </c>
      <c r="K26" s="38">
        <v>581</v>
      </c>
      <c r="L26" s="38">
        <v>26929609</v>
      </c>
      <c r="M26" s="38">
        <v>431956766.74000001</v>
      </c>
      <c r="N26" s="39">
        <v>4</v>
      </c>
      <c r="O26" s="40" t="s">
        <v>33</v>
      </c>
    </row>
    <row r="27" spans="2:16" ht="18" customHeight="1">
      <c r="B27" s="32" t="s">
        <v>112</v>
      </c>
      <c r="C27" s="33" t="s">
        <v>113</v>
      </c>
      <c r="D27" s="97">
        <v>4.4400000000000004</v>
      </c>
      <c r="E27" s="97">
        <v>4.7</v>
      </c>
      <c r="F27" s="97">
        <v>4.4400000000000004</v>
      </c>
      <c r="G27" s="36">
        <v>4.63</v>
      </c>
      <c r="H27" s="36">
        <v>4.6900000000000004</v>
      </c>
      <c r="I27" s="36">
        <v>4.4400000000000004</v>
      </c>
      <c r="J27" s="37">
        <v>5.6306306306306286</v>
      </c>
      <c r="K27" s="38">
        <v>82</v>
      </c>
      <c r="L27" s="38">
        <v>1370570</v>
      </c>
      <c r="M27" s="38">
        <v>6345158.9799999995</v>
      </c>
      <c r="N27" s="39">
        <v>4</v>
      </c>
      <c r="O27" s="40" t="s">
        <v>300</v>
      </c>
    </row>
    <row r="28" spans="2:16" ht="18" customHeight="1">
      <c r="B28" s="136" t="s">
        <v>93</v>
      </c>
      <c r="C28" s="138"/>
      <c r="D28" s="136"/>
      <c r="E28" s="137"/>
      <c r="F28" s="137"/>
      <c r="G28" s="137"/>
      <c r="H28" s="137"/>
      <c r="I28" s="137"/>
      <c r="J28" s="138"/>
      <c r="K28" s="42">
        <f>SUM(K26:K27)</f>
        <v>663</v>
      </c>
      <c r="L28" s="43">
        <f>SUM(L26:L27)</f>
        <v>28300179</v>
      </c>
      <c r="M28" s="43">
        <f>SUM(M26:M27)</f>
        <v>438301925.72000003</v>
      </c>
      <c r="N28" s="43">
        <v>4</v>
      </c>
      <c r="O28" s="41" t="s">
        <v>14</v>
      </c>
    </row>
    <row r="29" spans="2:16" ht="18" customHeight="1">
      <c r="B29" s="44" t="s">
        <v>114</v>
      </c>
      <c r="C29" s="44"/>
      <c r="D29" s="139" t="s">
        <v>116</v>
      </c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</row>
    <row r="30" spans="2:16" ht="18" customHeight="1">
      <c r="B30" s="32" t="s">
        <v>376</v>
      </c>
      <c r="C30" s="48" t="s">
        <v>162</v>
      </c>
      <c r="D30" s="45">
        <v>0.86</v>
      </c>
      <c r="E30" s="45">
        <v>0.87</v>
      </c>
      <c r="F30" s="45">
        <v>0.85</v>
      </c>
      <c r="G30" s="36">
        <v>0.87</v>
      </c>
      <c r="H30" s="36">
        <v>0.87</v>
      </c>
      <c r="I30" s="36">
        <v>0.86</v>
      </c>
      <c r="J30" s="37">
        <v>1.1627906976744207</v>
      </c>
      <c r="K30" s="38">
        <v>13</v>
      </c>
      <c r="L30" s="38">
        <v>1467080</v>
      </c>
      <c r="M30" s="38">
        <v>1269689.6000000001</v>
      </c>
      <c r="N30" s="39">
        <v>4</v>
      </c>
      <c r="O30" s="40" t="s">
        <v>163</v>
      </c>
      <c r="P30" s="6"/>
    </row>
    <row r="31" spans="2:16" ht="18" customHeight="1">
      <c r="B31" s="32" t="s">
        <v>408</v>
      </c>
      <c r="C31" s="48" t="s">
        <v>206</v>
      </c>
      <c r="D31" s="45">
        <v>0.64</v>
      </c>
      <c r="E31" s="45">
        <v>0.64</v>
      </c>
      <c r="F31" s="45">
        <v>0.54</v>
      </c>
      <c r="G31" s="36">
        <v>0.55000000000000004</v>
      </c>
      <c r="H31" s="36">
        <v>0.54</v>
      </c>
      <c r="I31" s="36">
        <v>0.6</v>
      </c>
      <c r="J31" s="37">
        <v>-9.9999999999999858</v>
      </c>
      <c r="K31" s="38">
        <v>10</v>
      </c>
      <c r="L31" s="38">
        <v>684100</v>
      </c>
      <c r="M31" s="38">
        <v>373224</v>
      </c>
      <c r="N31" s="39">
        <v>2</v>
      </c>
      <c r="O31" s="40" t="s">
        <v>210</v>
      </c>
      <c r="P31" s="6"/>
    </row>
    <row r="32" spans="2:16" ht="18" customHeight="1">
      <c r="B32" s="32" t="s">
        <v>306</v>
      </c>
      <c r="C32" s="48" t="s">
        <v>307</v>
      </c>
      <c r="D32" s="45">
        <v>4.8</v>
      </c>
      <c r="E32" s="45">
        <v>5.0999999999999996</v>
      </c>
      <c r="F32" s="45">
        <v>4.12</v>
      </c>
      <c r="G32" s="36">
        <v>4.96</v>
      </c>
      <c r="H32" s="36">
        <v>5</v>
      </c>
      <c r="I32" s="36">
        <v>4.8</v>
      </c>
      <c r="J32" s="37">
        <v>4.1666666666666741</v>
      </c>
      <c r="K32" s="38">
        <v>58</v>
      </c>
      <c r="L32" s="38">
        <v>2592873</v>
      </c>
      <c r="M32" s="38">
        <v>12804481.119999999</v>
      </c>
      <c r="N32" s="39">
        <v>4</v>
      </c>
      <c r="O32" s="40" t="s">
        <v>308</v>
      </c>
      <c r="P32" s="6"/>
    </row>
    <row r="33" spans="2:16" ht="18" customHeight="1">
      <c r="B33" s="136" t="s">
        <v>115</v>
      </c>
      <c r="C33" s="138"/>
      <c r="D33" s="136"/>
      <c r="E33" s="137"/>
      <c r="F33" s="137"/>
      <c r="G33" s="137"/>
      <c r="H33" s="137"/>
      <c r="I33" s="137"/>
      <c r="J33" s="138"/>
      <c r="K33" s="42">
        <f>SUM(K30:K32)</f>
        <v>81</v>
      </c>
      <c r="L33" s="43">
        <f>SUM(L30:L32)</f>
        <v>4744053</v>
      </c>
      <c r="M33" s="43">
        <f>SUM(M30:M32)</f>
        <v>14447394.719999999</v>
      </c>
      <c r="N33" s="43">
        <v>4</v>
      </c>
      <c r="O33" s="41" t="s">
        <v>14</v>
      </c>
    </row>
    <row r="34" spans="2:16" ht="18" customHeight="1">
      <c r="B34" s="79" t="s">
        <v>164</v>
      </c>
      <c r="C34" s="143" t="s">
        <v>168</v>
      </c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</row>
    <row r="35" spans="2:16" ht="18" customHeight="1">
      <c r="B35" s="32" t="s">
        <v>309</v>
      </c>
      <c r="C35" s="48" t="s">
        <v>310</v>
      </c>
      <c r="D35" s="45">
        <v>0.69</v>
      </c>
      <c r="E35" s="45">
        <v>0.69</v>
      </c>
      <c r="F35" s="45">
        <v>0.69</v>
      </c>
      <c r="G35" s="36">
        <v>0.69</v>
      </c>
      <c r="H35" s="36">
        <v>0.69</v>
      </c>
      <c r="I35" s="36">
        <v>0.69</v>
      </c>
      <c r="J35" s="37">
        <v>0</v>
      </c>
      <c r="K35" s="38">
        <v>1</v>
      </c>
      <c r="L35" s="38">
        <v>5000</v>
      </c>
      <c r="M35" s="38">
        <v>3450</v>
      </c>
      <c r="N35" s="39">
        <v>1</v>
      </c>
      <c r="O35" s="40" t="s">
        <v>311</v>
      </c>
      <c r="P35" s="6"/>
    </row>
    <row r="36" spans="2:16" ht="18" customHeight="1">
      <c r="B36" s="136" t="s">
        <v>404</v>
      </c>
      <c r="C36" s="138"/>
      <c r="D36" s="136"/>
      <c r="E36" s="137"/>
      <c r="F36" s="137"/>
      <c r="G36" s="137"/>
      <c r="H36" s="137"/>
      <c r="I36" s="137"/>
      <c r="J36" s="138"/>
      <c r="K36" s="42">
        <f>K35</f>
        <v>1</v>
      </c>
      <c r="L36" s="43">
        <f t="shared" ref="L36:M36" si="0">L35</f>
        <v>5000</v>
      </c>
      <c r="M36" s="43">
        <f t="shared" si="0"/>
        <v>3450</v>
      </c>
      <c r="N36" s="43">
        <v>1</v>
      </c>
      <c r="O36" s="41" t="s">
        <v>14</v>
      </c>
    </row>
    <row r="37" spans="2:16" ht="38.25" customHeight="1">
      <c r="B37" s="99" t="s">
        <v>4</v>
      </c>
      <c r="C37" s="100"/>
      <c r="D37" s="100"/>
      <c r="E37" s="140" t="s">
        <v>411</v>
      </c>
      <c r="F37" s="140"/>
      <c r="G37" s="140"/>
      <c r="H37" s="140"/>
      <c r="I37" s="140"/>
      <c r="J37" s="140"/>
      <c r="K37" s="140"/>
      <c r="L37" s="140"/>
      <c r="M37" s="140"/>
      <c r="N37" s="140"/>
      <c r="O37" s="18"/>
    </row>
    <row r="38" spans="2:16" ht="42" customHeight="1">
      <c r="B38" s="141" t="s">
        <v>5</v>
      </c>
      <c r="C38" s="142"/>
      <c r="D38" s="142"/>
      <c r="E38" s="142"/>
      <c r="F38" s="135" t="s">
        <v>412</v>
      </c>
      <c r="G38" s="135"/>
      <c r="H38" s="135"/>
      <c r="I38" s="135"/>
      <c r="J38" s="135"/>
      <c r="K38" s="135"/>
      <c r="L38" s="135"/>
      <c r="M38" s="135"/>
      <c r="N38" s="135"/>
      <c r="O38" s="25"/>
    </row>
    <row r="39" spans="2:16" ht="64.5" customHeight="1">
      <c r="B39" s="26" t="s">
        <v>0</v>
      </c>
      <c r="C39" s="27" t="s">
        <v>6</v>
      </c>
      <c r="D39" s="27" t="s">
        <v>7</v>
      </c>
      <c r="E39" s="27" t="s">
        <v>8</v>
      </c>
      <c r="F39" s="27" t="s">
        <v>9</v>
      </c>
      <c r="G39" s="27" t="s">
        <v>22</v>
      </c>
      <c r="H39" s="27" t="s">
        <v>2</v>
      </c>
      <c r="I39" s="27" t="s">
        <v>23</v>
      </c>
      <c r="J39" s="28" t="s">
        <v>10</v>
      </c>
      <c r="K39" s="29" t="s">
        <v>97</v>
      </c>
      <c r="L39" s="27" t="s">
        <v>64</v>
      </c>
      <c r="M39" s="27" t="s">
        <v>65</v>
      </c>
      <c r="N39" s="27" t="s">
        <v>11</v>
      </c>
      <c r="O39" s="30" t="s">
        <v>1</v>
      </c>
    </row>
    <row r="40" spans="2:16" ht="21.95" customHeight="1">
      <c r="B40" s="44" t="s">
        <v>28</v>
      </c>
      <c r="C40" s="139" t="s">
        <v>374</v>
      </c>
      <c r="D40" s="139" t="s">
        <v>31</v>
      </c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</row>
    <row r="41" spans="2:16" ht="21.95" customHeight="1">
      <c r="B41" s="32" t="s">
        <v>385</v>
      </c>
      <c r="C41" s="33" t="s">
        <v>143</v>
      </c>
      <c r="D41" s="34">
        <v>4.8</v>
      </c>
      <c r="E41" s="35">
        <v>4.8</v>
      </c>
      <c r="F41" s="35">
        <v>4.2</v>
      </c>
      <c r="G41" s="36">
        <v>4.29</v>
      </c>
      <c r="H41" s="36">
        <v>4.57</v>
      </c>
      <c r="I41" s="36">
        <v>4.41</v>
      </c>
      <c r="J41" s="37">
        <v>3.6281179138321962</v>
      </c>
      <c r="K41" s="38">
        <v>27</v>
      </c>
      <c r="L41" s="38">
        <v>16811212</v>
      </c>
      <c r="M41" s="38">
        <v>72165861.900000006</v>
      </c>
      <c r="N41" s="39">
        <v>3</v>
      </c>
      <c r="O41" s="40" t="s">
        <v>144</v>
      </c>
    </row>
    <row r="42" spans="2:16" ht="21.95" customHeight="1">
      <c r="B42" s="32" t="s">
        <v>432</v>
      </c>
      <c r="C42" s="33" t="s">
        <v>211</v>
      </c>
      <c r="D42" s="34">
        <v>7</v>
      </c>
      <c r="E42" s="35">
        <v>7</v>
      </c>
      <c r="F42" s="35">
        <v>7</v>
      </c>
      <c r="G42" s="36">
        <v>7</v>
      </c>
      <c r="H42" s="36">
        <v>7</v>
      </c>
      <c r="I42" s="36">
        <v>7</v>
      </c>
      <c r="J42" s="37">
        <v>0</v>
      </c>
      <c r="K42" s="38">
        <v>1</v>
      </c>
      <c r="L42" s="38">
        <v>71898</v>
      </c>
      <c r="M42" s="38">
        <v>503286</v>
      </c>
      <c r="N42" s="39">
        <v>1</v>
      </c>
      <c r="O42" s="40" t="s">
        <v>217</v>
      </c>
    </row>
    <row r="43" spans="2:16" ht="21.95" customHeight="1">
      <c r="B43" s="32" t="s">
        <v>67</v>
      </c>
      <c r="C43" s="33" t="s">
        <v>68</v>
      </c>
      <c r="D43" s="34">
        <v>3.68</v>
      </c>
      <c r="E43" s="35">
        <v>3.69</v>
      </c>
      <c r="F43" s="35">
        <v>3.4</v>
      </c>
      <c r="G43" s="36">
        <v>3.5</v>
      </c>
      <c r="H43" s="36">
        <v>3.4</v>
      </c>
      <c r="I43" s="36">
        <v>3.69</v>
      </c>
      <c r="J43" s="37">
        <v>-7.8590785907859058</v>
      </c>
      <c r="K43" s="38">
        <v>138</v>
      </c>
      <c r="L43" s="38">
        <v>25804560</v>
      </c>
      <c r="M43" s="38">
        <v>90240009.219999999</v>
      </c>
      <c r="N43" s="39">
        <v>2</v>
      </c>
      <c r="O43" s="40" t="s">
        <v>69</v>
      </c>
    </row>
    <row r="44" spans="2:16" ht="21.95" customHeight="1">
      <c r="B44" s="32" t="s">
        <v>403</v>
      </c>
      <c r="C44" s="33" t="s">
        <v>177</v>
      </c>
      <c r="D44" s="34">
        <v>0.69</v>
      </c>
      <c r="E44" s="35">
        <v>0.69</v>
      </c>
      <c r="F44" s="35">
        <v>0.69</v>
      </c>
      <c r="G44" s="36">
        <v>0.69</v>
      </c>
      <c r="H44" s="36">
        <v>0.69</v>
      </c>
      <c r="I44" s="36">
        <v>0.69</v>
      </c>
      <c r="J44" s="37">
        <v>0</v>
      </c>
      <c r="K44" s="38">
        <v>11</v>
      </c>
      <c r="L44" s="38">
        <v>55100</v>
      </c>
      <c r="M44" s="38">
        <v>38019</v>
      </c>
      <c r="N44" s="39">
        <v>1</v>
      </c>
      <c r="O44" s="40" t="s">
        <v>179</v>
      </c>
    </row>
    <row r="45" spans="2:16" ht="21.95" customHeight="1">
      <c r="B45" s="32" t="s">
        <v>70</v>
      </c>
      <c r="C45" s="33" t="s">
        <v>71</v>
      </c>
      <c r="D45" s="34">
        <v>21.75</v>
      </c>
      <c r="E45" s="35">
        <v>22.2</v>
      </c>
      <c r="F45" s="35">
        <v>21.7</v>
      </c>
      <c r="G45" s="36">
        <v>21.96</v>
      </c>
      <c r="H45" s="36">
        <v>22.09</v>
      </c>
      <c r="I45" s="36">
        <v>21.7</v>
      </c>
      <c r="J45" s="37">
        <v>1.7972350230414769</v>
      </c>
      <c r="K45" s="38">
        <v>76</v>
      </c>
      <c r="L45" s="38">
        <v>2132124</v>
      </c>
      <c r="M45" s="38">
        <v>46826192.32</v>
      </c>
      <c r="N45" s="39">
        <v>4</v>
      </c>
      <c r="O45" s="40" t="s">
        <v>72</v>
      </c>
    </row>
    <row r="46" spans="2:16" ht="21.95" customHeight="1">
      <c r="B46" s="32" t="s">
        <v>382</v>
      </c>
      <c r="C46" s="33" t="s">
        <v>201</v>
      </c>
      <c r="D46" s="34">
        <v>1.65</v>
      </c>
      <c r="E46" s="35">
        <v>1.65</v>
      </c>
      <c r="F46" s="35">
        <v>1.65</v>
      </c>
      <c r="G46" s="36">
        <v>1.65</v>
      </c>
      <c r="H46" s="36">
        <v>1.65</v>
      </c>
      <c r="I46" s="36">
        <v>1.53</v>
      </c>
      <c r="J46" s="37">
        <v>7.8431372549019551</v>
      </c>
      <c r="K46" s="38">
        <v>10</v>
      </c>
      <c r="L46" s="38">
        <v>58875</v>
      </c>
      <c r="M46" s="38">
        <v>97143.750000000015</v>
      </c>
      <c r="N46" s="39">
        <v>3</v>
      </c>
      <c r="O46" s="40" t="s">
        <v>202</v>
      </c>
    </row>
    <row r="47" spans="2:16" ht="21.95" customHeight="1">
      <c r="B47" s="32" t="s">
        <v>396</v>
      </c>
      <c r="C47" s="33" t="s">
        <v>178</v>
      </c>
      <c r="D47" s="34">
        <v>1.5</v>
      </c>
      <c r="E47" s="35">
        <v>1.66</v>
      </c>
      <c r="F47" s="35">
        <v>1.5</v>
      </c>
      <c r="G47" s="36">
        <v>1.54</v>
      </c>
      <c r="H47" s="36">
        <v>1.5</v>
      </c>
      <c r="I47" s="36">
        <v>1.5</v>
      </c>
      <c r="J47" s="37">
        <v>0</v>
      </c>
      <c r="K47" s="38">
        <v>13</v>
      </c>
      <c r="L47" s="38">
        <v>92991</v>
      </c>
      <c r="M47" s="38">
        <v>142772.91999999998</v>
      </c>
      <c r="N47" s="39">
        <v>4</v>
      </c>
      <c r="O47" s="40" t="s">
        <v>180</v>
      </c>
    </row>
    <row r="48" spans="2:16" ht="21.95" customHeight="1">
      <c r="B48" s="32" t="s">
        <v>390</v>
      </c>
      <c r="C48" s="33" t="s">
        <v>214</v>
      </c>
      <c r="D48" s="34">
        <v>1.2</v>
      </c>
      <c r="E48" s="35">
        <v>1.25</v>
      </c>
      <c r="F48" s="35">
        <v>1.2</v>
      </c>
      <c r="G48" s="36">
        <v>1.23</v>
      </c>
      <c r="H48" s="36">
        <v>1.21</v>
      </c>
      <c r="I48" s="36">
        <v>1.2</v>
      </c>
      <c r="J48" s="37">
        <v>0.83333333333333037</v>
      </c>
      <c r="K48" s="38">
        <v>12</v>
      </c>
      <c r="L48" s="38">
        <v>168942</v>
      </c>
      <c r="M48" s="38">
        <v>207261.19000000003</v>
      </c>
      <c r="N48" s="39">
        <v>4</v>
      </c>
      <c r="O48" s="40" t="s">
        <v>215</v>
      </c>
    </row>
    <row r="49" spans="2:15" ht="21.95" customHeight="1">
      <c r="B49" s="136" t="s">
        <v>94</v>
      </c>
      <c r="C49" s="138"/>
      <c r="D49" s="136"/>
      <c r="E49" s="137"/>
      <c r="F49" s="137"/>
      <c r="G49" s="137"/>
      <c r="H49" s="137"/>
      <c r="I49" s="137"/>
      <c r="J49" s="138"/>
      <c r="K49" s="42">
        <f>SUM(K41:K48)</f>
        <v>288</v>
      </c>
      <c r="L49" s="43">
        <f>SUM(L41:L48)</f>
        <v>45195702</v>
      </c>
      <c r="M49" s="43">
        <f>SUM(M41:M48)</f>
        <v>210220546.29999998</v>
      </c>
      <c r="N49" s="43">
        <v>4</v>
      </c>
      <c r="O49" s="41" t="s">
        <v>14</v>
      </c>
    </row>
    <row r="50" spans="2:15" ht="21.95" customHeight="1">
      <c r="B50" s="44" t="s">
        <v>76</v>
      </c>
      <c r="C50" s="139" t="s">
        <v>30</v>
      </c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</row>
    <row r="51" spans="2:15" ht="21.95" customHeight="1">
      <c r="B51" s="32" t="s">
        <v>56</v>
      </c>
      <c r="C51" s="33" t="s">
        <v>57</v>
      </c>
      <c r="D51" s="34">
        <v>2.2999999999999998</v>
      </c>
      <c r="E51" s="34">
        <v>2.31</v>
      </c>
      <c r="F51" s="35">
        <v>2.2599999999999998</v>
      </c>
      <c r="G51" s="36">
        <v>2.2999999999999998</v>
      </c>
      <c r="H51" s="36">
        <v>2.2999999999999998</v>
      </c>
      <c r="I51" s="36">
        <v>2.2999999999999998</v>
      </c>
      <c r="J51" s="37">
        <v>0</v>
      </c>
      <c r="K51" s="38">
        <v>66</v>
      </c>
      <c r="L51" s="38">
        <v>16223371</v>
      </c>
      <c r="M51" s="38">
        <v>37267794.25</v>
      </c>
      <c r="N51" s="39">
        <v>4</v>
      </c>
      <c r="O51" s="40" t="s">
        <v>58</v>
      </c>
    </row>
    <row r="52" spans="2:15" ht="21.95" customHeight="1">
      <c r="B52" s="32" t="s">
        <v>156</v>
      </c>
      <c r="C52" s="33" t="s">
        <v>155</v>
      </c>
      <c r="D52" s="34">
        <v>7.1</v>
      </c>
      <c r="E52" s="34">
        <v>7.22</v>
      </c>
      <c r="F52" s="35">
        <v>6.65</v>
      </c>
      <c r="G52" s="36">
        <v>6.88</v>
      </c>
      <c r="H52" s="36">
        <v>6.85</v>
      </c>
      <c r="I52" s="36">
        <v>7.1</v>
      </c>
      <c r="J52" s="37">
        <v>-3.5211267605633756</v>
      </c>
      <c r="K52" s="38">
        <v>104</v>
      </c>
      <c r="L52" s="38">
        <v>38614251</v>
      </c>
      <c r="M52" s="38">
        <v>265674981.65000004</v>
      </c>
      <c r="N52" s="39">
        <v>4</v>
      </c>
      <c r="O52" s="40" t="s">
        <v>157</v>
      </c>
    </row>
    <row r="53" spans="2:15" ht="21.95" customHeight="1">
      <c r="B53" s="32" t="s">
        <v>395</v>
      </c>
      <c r="C53" s="33" t="s">
        <v>184</v>
      </c>
      <c r="D53" s="34">
        <v>24</v>
      </c>
      <c r="E53" s="34">
        <v>28</v>
      </c>
      <c r="F53" s="35">
        <v>22.5</v>
      </c>
      <c r="G53" s="36">
        <v>23.67</v>
      </c>
      <c r="H53" s="36">
        <v>22.5</v>
      </c>
      <c r="I53" s="36">
        <v>23.75</v>
      </c>
      <c r="J53" s="37">
        <v>-5.2631578947368478</v>
      </c>
      <c r="K53" s="38">
        <v>27</v>
      </c>
      <c r="L53" s="38">
        <v>1791290</v>
      </c>
      <c r="M53" s="38">
        <v>42397872.170000002</v>
      </c>
      <c r="N53" s="39">
        <v>4</v>
      </c>
      <c r="O53" s="40" t="s">
        <v>195</v>
      </c>
    </row>
    <row r="54" spans="2:15" ht="21.95" customHeight="1">
      <c r="B54" s="32" t="s">
        <v>59</v>
      </c>
      <c r="C54" s="33" t="s">
        <v>34</v>
      </c>
      <c r="D54" s="34">
        <v>6.25</v>
      </c>
      <c r="E54" s="34">
        <v>6.42</v>
      </c>
      <c r="F54" s="35">
        <v>6.23</v>
      </c>
      <c r="G54" s="36">
        <v>6.27</v>
      </c>
      <c r="H54" s="36">
        <v>6.33</v>
      </c>
      <c r="I54" s="36">
        <v>6.25</v>
      </c>
      <c r="J54" s="37">
        <v>1.2799999999999923</v>
      </c>
      <c r="K54" s="38">
        <v>356</v>
      </c>
      <c r="L54" s="38">
        <v>25409308</v>
      </c>
      <c r="M54" s="38">
        <v>159283157</v>
      </c>
      <c r="N54" s="39">
        <v>4</v>
      </c>
      <c r="O54" s="40" t="s">
        <v>35</v>
      </c>
    </row>
    <row r="55" spans="2:15" ht="21.95" customHeight="1">
      <c r="B55" s="32" t="s">
        <v>402</v>
      </c>
      <c r="C55" s="33" t="s">
        <v>41</v>
      </c>
      <c r="D55" s="34">
        <v>2.25</v>
      </c>
      <c r="E55" s="34">
        <v>2.25</v>
      </c>
      <c r="F55" s="35">
        <v>2.0299999999999998</v>
      </c>
      <c r="G55" s="36">
        <v>2.12</v>
      </c>
      <c r="H55" s="36">
        <v>2.11</v>
      </c>
      <c r="I55" s="36">
        <v>2.11</v>
      </c>
      <c r="J55" s="37">
        <v>0</v>
      </c>
      <c r="K55" s="38">
        <v>25</v>
      </c>
      <c r="L55" s="38">
        <v>1149619</v>
      </c>
      <c r="M55" s="38">
        <v>2440194.4500000002</v>
      </c>
      <c r="N55" s="39">
        <v>4</v>
      </c>
      <c r="O55" s="40" t="s">
        <v>61</v>
      </c>
    </row>
    <row r="56" spans="2:15" ht="21.95" customHeight="1">
      <c r="B56" s="32" t="s">
        <v>384</v>
      </c>
      <c r="C56" s="33" t="s">
        <v>46</v>
      </c>
      <c r="D56" s="34">
        <v>2.8</v>
      </c>
      <c r="E56" s="34">
        <v>2.8</v>
      </c>
      <c r="F56" s="35">
        <v>2.4</v>
      </c>
      <c r="G56" s="36">
        <v>2.42</v>
      </c>
      <c r="H56" s="36">
        <v>2.56</v>
      </c>
      <c r="I56" s="36">
        <v>2.6</v>
      </c>
      <c r="J56" s="37">
        <v>-1.5384615384615441</v>
      </c>
      <c r="K56" s="38">
        <v>30</v>
      </c>
      <c r="L56" s="38">
        <v>6180590</v>
      </c>
      <c r="M56" s="38">
        <v>14965625.66</v>
      </c>
      <c r="N56" s="39">
        <v>2</v>
      </c>
      <c r="O56" s="40" t="s">
        <v>44</v>
      </c>
    </row>
    <row r="57" spans="2:15" ht="21.95" customHeight="1">
      <c r="B57" s="32" t="s">
        <v>427</v>
      </c>
      <c r="C57" s="33" t="s">
        <v>154</v>
      </c>
      <c r="D57" s="34">
        <v>2</v>
      </c>
      <c r="E57" s="34">
        <v>2</v>
      </c>
      <c r="F57" s="35">
        <v>2</v>
      </c>
      <c r="G57" s="36">
        <v>2</v>
      </c>
      <c r="H57" s="36">
        <v>2</v>
      </c>
      <c r="I57" s="36">
        <v>1.9</v>
      </c>
      <c r="J57" s="37">
        <v>5.2631578947368363</v>
      </c>
      <c r="K57" s="38">
        <v>5</v>
      </c>
      <c r="L57" s="38">
        <v>25821</v>
      </c>
      <c r="M57" s="38">
        <v>51642</v>
      </c>
      <c r="N57" s="39">
        <v>3</v>
      </c>
      <c r="O57" s="40" t="s">
        <v>158</v>
      </c>
    </row>
    <row r="58" spans="2:15" ht="21.95" customHeight="1">
      <c r="B58" s="32" t="s">
        <v>81</v>
      </c>
      <c r="C58" s="33" t="s">
        <v>82</v>
      </c>
      <c r="D58" s="34">
        <v>2.93</v>
      </c>
      <c r="E58" s="34">
        <v>3</v>
      </c>
      <c r="F58" s="35">
        <v>2.9</v>
      </c>
      <c r="G58" s="36">
        <v>2.92</v>
      </c>
      <c r="H58" s="36">
        <v>2.91</v>
      </c>
      <c r="I58" s="36">
        <v>2.93</v>
      </c>
      <c r="J58" s="37">
        <v>-0.68259385665528916</v>
      </c>
      <c r="K58" s="38">
        <v>30</v>
      </c>
      <c r="L58" s="38">
        <v>4381264</v>
      </c>
      <c r="M58" s="38">
        <v>12847392.83</v>
      </c>
      <c r="N58" s="39">
        <v>4</v>
      </c>
      <c r="O58" s="40" t="s">
        <v>83</v>
      </c>
    </row>
    <row r="59" spans="2:15" ht="21.95" customHeight="1">
      <c r="B59" s="32" t="s">
        <v>397</v>
      </c>
      <c r="C59" s="33" t="s">
        <v>131</v>
      </c>
      <c r="D59" s="34">
        <v>1.2</v>
      </c>
      <c r="E59" s="34">
        <v>1.6</v>
      </c>
      <c r="F59" s="35">
        <v>1.2</v>
      </c>
      <c r="G59" s="36">
        <v>1.49</v>
      </c>
      <c r="H59" s="36">
        <v>1.44</v>
      </c>
      <c r="I59" s="36">
        <v>1.1499999999999999</v>
      </c>
      <c r="J59" s="37">
        <v>25.217391304347835</v>
      </c>
      <c r="K59" s="38">
        <v>38</v>
      </c>
      <c r="L59" s="38">
        <v>1962810</v>
      </c>
      <c r="M59" s="38">
        <v>2576039.58</v>
      </c>
      <c r="N59" s="39">
        <v>4</v>
      </c>
      <c r="O59" s="40" t="s">
        <v>132</v>
      </c>
    </row>
    <row r="60" spans="2:15" ht="21.95" customHeight="1">
      <c r="B60" s="32" t="s">
        <v>381</v>
      </c>
      <c r="C60" s="33" t="s">
        <v>77</v>
      </c>
      <c r="D60" s="34">
        <v>1.4</v>
      </c>
      <c r="E60" s="34">
        <v>1.4</v>
      </c>
      <c r="F60" s="35">
        <v>1.36</v>
      </c>
      <c r="G60" s="36">
        <v>1.4</v>
      </c>
      <c r="H60" s="36">
        <v>1.4</v>
      </c>
      <c r="I60" s="36">
        <v>1.4</v>
      </c>
      <c r="J60" s="37">
        <v>0</v>
      </c>
      <c r="K60" s="38">
        <v>8</v>
      </c>
      <c r="L60" s="38">
        <v>2149586</v>
      </c>
      <c r="M60" s="38">
        <v>3008166.96</v>
      </c>
      <c r="N60" s="39">
        <v>3</v>
      </c>
      <c r="O60" s="40" t="s">
        <v>78</v>
      </c>
    </row>
    <row r="61" spans="2:15" ht="21.95" customHeight="1">
      <c r="B61" s="32" t="s">
        <v>341</v>
      </c>
      <c r="C61" s="33" t="s">
        <v>342</v>
      </c>
      <c r="D61" s="34">
        <v>1.3</v>
      </c>
      <c r="E61" s="34">
        <v>1.3</v>
      </c>
      <c r="F61" s="35">
        <v>1.27</v>
      </c>
      <c r="G61" s="36">
        <v>1.29</v>
      </c>
      <c r="H61" s="36">
        <v>1.29</v>
      </c>
      <c r="I61" s="36">
        <v>1.3</v>
      </c>
      <c r="J61" s="37">
        <v>-0.7692307692307665</v>
      </c>
      <c r="K61" s="38">
        <v>21</v>
      </c>
      <c r="L61" s="38">
        <v>12272720</v>
      </c>
      <c r="M61" s="38">
        <v>15781097.859999999</v>
      </c>
      <c r="N61" s="39">
        <v>4</v>
      </c>
      <c r="O61" s="40" t="s">
        <v>343</v>
      </c>
    </row>
    <row r="62" spans="2:15" ht="21.95" customHeight="1">
      <c r="B62" s="32" t="s">
        <v>387</v>
      </c>
      <c r="C62" s="33" t="s">
        <v>145</v>
      </c>
      <c r="D62" s="34">
        <v>1.82</v>
      </c>
      <c r="E62" s="34">
        <v>1.9</v>
      </c>
      <c r="F62" s="35">
        <v>1.82</v>
      </c>
      <c r="G62" s="36">
        <v>1.88</v>
      </c>
      <c r="H62" s="36">
        <v>1.88</v>
      </c>
      <c r="I62" s="36">
        <v>1.82</v>
      </c>
      <c r="J62" s="37">
        <v>3.296703296703285</v>
      </c>
      <c r="K62" s="38">
        <v>6</v>
      </c>
      <c r="L62" s="38">
        <v>425958</v>
      </c>
      <c r="M62" s="38">
        <v>799181.92</v>
      </c>
      <c r="N62" s="39">
        <v>2</v>
      </c>
      <c r="O62" s="40" t="s">
        <v>146</v>
      </c>
    </row>
    <row r="63" spans="2:15" ht="21.95" customHeight="1">
      <c r="B63" s="32" t="s">
        <v>103</v>
      </c>
      <c r="C63" s="33" t="s">
        <v>79</v>
      </c>
      <c r="D63" s="34">
        <v>1.4</v>
      </c>
      <c r="E63" s="34">
        <v>1.44</v>
      </c>
      <c r="F63" s="35">
        <v>1.4</v>
      </c>
      <c r="G63" s="36">
        <v>1.41</v>
      </c>
      <c r="H63" s="36">
        <v>1.4</v>
      </c>
      <c r="I63" s="36">
        <v>1.36</v>
      </c>
      <c r="J63" s="37">
        <v>2.9411764705882248</v>
      </c>
      <c r="K63" s="38">
        <v>13</v>
      </c>
      <c r="L63" s="38">
        <v>1471374</v>
      </c>
      <c r="M63" s="38">
        <v>2079304.58</v>
      </c>
      <c r="N63" s="39">
        <v>4</v>
      </c>
      <c r="O63" s="40" t="s">
        <v>80</v>
      </c>
    </row>
    <row r="64" spans="2:15" ht="21.95" customHeight="1">
      <c r="B64" s="32" t="s">
        <v>401</v>
      </c>
      <c r="C64" s="33" t="s">
        <v>88</v>
      </c>
      <c r="D64" s="34">
        <v>1.78</v>
      </c>
      <c r="E64" s="34">
        <v>2</v>
      </c>
      <c r="F64" s="35">
        <v>1.78</v>
      </c>
      <c r="G64" s="36">
        <v>1.9</v>
      </c>
      <c r="H64" s="36">
        <v>1.87</v>
      </c>
      <c r="I64" s="36">
        <v>1.8</v>
      </c>
      <c r="J64" s="37">
        <v>3.8888888888888973</v>
      </c>
      <c r="K64" s="38">
        <v>22</v>
      </c>
      <c r="L64" s="38">
        <v>631497</v>
      </c>
      <c r="M64" s="38">
        <v>1201934.8199999998</v>
      </c>
      <c r="N64" s="39">
        <v>4</v>
      </c>
      <c r="O64" s="40" t="s">
        <v>89</v>
      </c>
    </row>
    <row r="65" spans="2:16" ht="21.95" customHeight="1">
      <c r="B65" s="136" t="s">
        <v>161</v>
      </c>
      <c r="C65" s="138"/>
      <c r="D65" s="136"/>
      <c r="E65" s="137"/>
      <c r="F65" s="137"/>
      <c r="G65" s="137"/>
      <c r="H65" s="137"/>
      <c r="I65" s="137"/>
      <c r="J65" s="138"/>
      <c r="K65" s="42">
        <f>SUM(K51:K64)</f>
        <v>751</v>
      </c>
      <c r="L65" s="43">
        <f>SUM(L51:L64)</f>
        <v>112689459</v>
      </c>
      <c r="M65" s="43">
        <f>SUM(M51:M64)</f>
        <v>560374385.73000014</v>
      </c>
      <c r="N65" s="43">
        <v>4</v>
      </c>
      <c r="O65" s="41" t="s">
        <v>14</v>
      </c>
    </row>
    <row r="66" spans="2:16" ht="48" customHeight="1">
      <c r="B66" s="99" t="s">
        <v>4</v>
      </c>
      <c r="C66" s="100"/>
      <c r="D66" s="100"/>
      <c r="E66" s="140" t="s">
        <v>411</v>
      </c>
      <c r="F66" s="140"/>
      <c r="G66" s="140"/>
      <c r="H66" s="140"/>
      <c r="I66" s="140"/>
      <c r="J66" s="140"/>
      <c r="K66" s="140"/>
      <c r="L66" s="140"/>
      <c r="M66" s="140"/>
      <c r="N66" s="140"/>
      <c r="O66" s="18"/>
    </row>
    <row r="67" spans="2:16" ht="31.5" custo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="I67" s="135"/>
      <c r="J67" s="135"/>
      <c r="K67" s="135"/>
      <c r="L67" s="135"/>
      <c r="M67" s="135"/>
      <c r="N67" s="135"/>
      <c r="O67" s="25"/>
    </row>
    <row r="68" spans="2:16" ht="61.5" customHeight="1">
      <c r="B68" s="26" t="s">
        <v>0</v>
      </c>
      <c r="C68" s="27" t="s">
        <v>6</v>
      </c>
      <c r="D68" s="27" t="s">
        <v>7</v>
      </c>
      <c r="E68" s="27" t="s">
        <v>8</v>
      </c>
      <c r="F68" s="27" t="s">
        <v>9</v>
      </c>
      <c r="G68" s="27" t="s">
        <v>22</v>
      </c>
      <c r="H68" s="27" t="s">
        <v>2</v>
      </c>
      <c r="I68" s="27" t="s">
        <v>23</v>
      </c>
      <c r="J68" s="28" t="s">
        <v>10</v>
      </c>
      <c r="K68" s="29" t="s">
        <v>97</v>
      </c>
      <c r="L68" s="27" t="s">
        <v>64</v>
      </c>
      <c r="M68" s="27" t="s">
        <v>65</v>
      </c>
      <c r="N68" s="27" t="s">
        <v>11</v>
      </c>
      <c r="O68" s="30" t="s">
        <v>1</v>
      </c>
    </row>
    <row r="69" spans="2:16" ht="21.95" customHeight="1">
      <c r="B69" s="44" t="s">
        <v>16</v>
      </c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 t="s">
        <v>63</v>
      </c>
      <c r="O69" s="139"/>
    </row>
    <row r="70" spans="2:16" ht="21.95" customHeight="1">
      <c r="B70" s="47" t="s">
        <v>399</v>
      </c>
      <c r="C70" s="47" t="s">
        <v>91</v>
      </c>
      <c r="D70" s="34">
        <v>9</v>
      </c>
      <c r="E70" s="34">
        <v>9.11</v>
      </c>
      <c r="F70" s="34">
        <v>8.99</v>
      </c>
      <c r="G70" s="36">
        <v>9.02</v>
      </c>
      <c r="H70" s="36">
        <v>9.1</v>
      </c>
      <c r="I70" s="36">
        <v>9</v>
      </c>
      <c r="J70" s="37">
        <v>1.1111111111111072</v>
      </c>
      <c r="K70" s="38">
        <v>87</v>
      </c>
      <c r="L70" s="38">
        <v>6827284</v>
      </c>
      <c r="M70" s="38">
        <v>61550845.640000001</v>
      </c>
      <c r="N70" s="39">
        <v>4</v>
      </c>
      <c r="O70" s="5" t="s">
        <v>92</v>
      </c>
    </row>
    <row r="71" spans="2:16" ht="21.95" customHeight="1">
      <c r="B71" s="47" t="s">
        <v>109</v>
      </c>
      <c r="C71" s="47" t="s">
        <v>110</v>
      </c>
      <c r="D71" s="34">
        <v>12</v>
      </c>
      <c r="E71" s="34">
        <v>12.5</v>
      </c>
      <c r="F71" s="34">
        <v>12</v>
      </c>
      <c r="G71" s="36">
        <v>12.11</v>
      </c>
      <c r="H71" s="36">
        <v>12.45</v>
      </c>
      <c r="I71" s="36">
        <v>12.7</v>
      </c>
      <c r="J71" s="37">
        <v>-1.9685039370078705</v>
      </c>
      <c r="K71" s="38">
        <v>26</v>
      </c>
      <c r="L71" s="38">
        <v>330610</v>
      </c>
      <c r="M71" s="38">
        <v>4002063.24</v>
      </c>
      <c r="N71" s="39">
        <v>2</v>
      </c>
      <c r="O71" s="5" t="s">
        <v>111</v>
      </c>
    </row>
    <row r="72" spans="2:16" ht="21.95" customHeight="1">
      <c r="B72" s="47" t="s">
        <v>373</v>
      </c>
      <c r="C72" s="47" t="s">
        <v>105</v>
      </c>
      <c r="D72" s="34">
        <v>9.5</v>
      </c>
      <c r="E72" s="34">
        <v>9.65</v>
      </c>
      <c r="F72" s="34">
        <v>9.5</v>
      </c>
      <c r="G72" s="36">
        <v>9.58</v>
      </c>
      <c r="H72" s="36">
        <v>9.65</v>
      </c>
      <c r="I72" s="36">
        <v>9</v>
      </c>
      <c r="J72" s="37">
        <v>7.2222222222222188</v>
      </c>
      <c r="K72" s="38">
        <v>2</v>
      </c>
      <c r="L72" s="38">
        <v>20000</v>
      </c>
      <c r="M72" s="38">
        <v>191500</v>
      </c>
      <c r="N72" s="39">
        <v>2</v>
      </c>
      <c r="O72" s="5" t="s">
        <v>108</v>
      </c>
    </row>
    <row r="73" spans="2:16" ht="21.95" customHeight="1">
      <c r="B73" s="47" t="s">
        <v>125</v>
      </c>
      <c r="C73" s="47" t="s">
        <v>124</v>
      </c>
      <c r="D73" s="34">
        <v>66.5</v>
      </c>
      <c r="E73" s="34">
        <v>67</v>
      </c>
      <c r="F73" s="34">
        <v>62</v>
      </c>
      <c r="G73" s="36">
        <v>66.010000000000005</v>
      </c>
      <c r="H73" s="36">
        <v>62</v>
      </c>
      <c r="I73" s="36">
        <v>66.5</v>
      </c>
      <c r="J73" s="37">
        <v>-6.7669172932330879</v>
      </c>
      <c r="K73" s="38">
        <v>10</v>
      </c>
      <c r="L73" s="38">
        <v>41119</v>
      </c>
      <c r="M73" s="38">
        <v>2714413.5</v>
      </c>
      <c r="N73" s="39">
        <v>3</v>
      </c>
      <c r="O73" s="5" t="s">
        <v>130</v>
      </c>
    </row>
    <row r="74" spans="2:16" ht="21.95" customHeight="1">
      <c r="B74" s="47" t="s">
        <v>392</v>
      </c>
      <c r="C74" s="47" t="s">
        <v>172</v>
      </c>
      <c r="D74" s="34">
        <v>25.33</v>
      </c>
      <c r="E74" s="34">
        <v>25.37</v>
      </c>
      <c r="F74" s="34">
        <v>25.33</v>
      </c>
      <c r="G74" s="36">
        <v>25.37</v>
      </c>
      <c r="H74" s="36">
        <v>25.37</v>
      </c>
      <c r="I74" s="36">
        <v>25.33</v>
      </c>
      <c r="J74" s="37">
        <v>0.15791551519936942</v>
      </c>
      <c r="K74" s="38">
        <v>15</v>
      </c>
      <c r="L74" s="38">
        <v>928799</v>
      </c>
      <c r="M74" s="38">
        <v>23534018.189999998</v>
      </c>
      <c r="N74" s="39">
        <v>3</v>
      </c>
      <c r="O74" s="5" t="s">
        <v>173</v>
      </c>
    </row>
    <row r="75" spans="2:16" ht="21.95" customHeight="1">
      <c r="B75" s="47" t="s">
        <v>101</v>
      </c>
      <c r="C75" s="47" t="s">
        <v>102</v>
      </c>
      <c r="D75" s="34">
        <v>19</v>
      </c>
      <c r="E75" s="34">
        <v>19</v>
      </c>
      <c r="F75" s="34">
        <v>18.5</v>
      </c>
      <c r="G75" s="36">
        <v>18.8</v>
      </c>
      <c r="H75" s="36">
        <v>18.5</v>
      </c>
      <c r="I75" s="36">
        <v>19</v>
      </c>
      <c r="J75" s="37">
        <v>-2.6315789473684181</v>
      </c>
      <c r="K75" s="38">
        <v>33</v>
      </c>
      <c r="L75" s="38">
        <v>1587555</v>
      </c>
      <c r="M75" s="38">
        <v>29839329.920000002</v>
      </c>
      <c r="N75" s="39">
        <v>4</v>
      </c>
      <c r="O75" s="5" t="s">
        <v>104</v>
      </c>
    </row>
    <row r="76" spans="2:16" ht="21.95" customHeight="1">
      <c r="B76" s="145" t="s">
        <v>17</v>
      </c>
      <c r="C76" s="145"/>
      <c r="D76" s="145"/>
      <c r="E76" s="145"/>
      <c r="F76" s="145"/>
      <c r="G76" s="145"/>
      <c r="H76" s="145"/>
      <c r="I76" s="145"/>
      <c r="J76" s="145"/>
      <c r="K76" s="42">
        <f>SUM(K70:K75)</f>
        <v>173</v>
      </c>
      <c r="L76" s="43">
        <f>SUM(L70:L75)</f>
        <v>9735367</v>
      </c>
      <c r="M76" s="43">
        <f>SUM(M70:M75)</f>
        <v>121832170.48999999</v>
      </c>
      <c r="N76" s="43">
        <v>4</v>
      </c>
      <c r="O76" s="41" t="s">
        <v>14</v>
      </c>
    </row>
    <row r="77" spans="2:16" ht="21.95" customHeight="1">
      <c r="B77" s="31" t="s">
        <v>18</v>
      </c>
      <c r="C77" s="139" t="s">
        <v>29</v>
      </c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</row>
    <row r="78" spans="2:16" ht="21.95" customHeight="1">
      <c r="B78" s="47" t="s">
        <v>389</v>
      </c>
      <c r="C78" s="47" t="s">
        <v>218</v>
      </c>
      <c r="D78" s="34">
        <v>0.34</v>
      </c>
      <c r="E78" s="34">
        <v>0.41</v>
      </c>
      <c r="F78" s="34">
        <v>0.34</v>
      </c>
      <c r="G78" s="36">
        <v>0.38</v>
      </c>
      <c r="H78" s="36">
        <v>0.36</v>
      </c>
      <c r="I78" s="36">
        <v>0.34</v>
      </c>
      <c r="J78" s="37">
        <v>5.8823529411764497</v>
      </c>
      <c r="K78" s="38">
        <v>12</v>
      </c>
      <c r="L78" s="38">
        <v>162151</v>
      </c>
      <c r="M78" s="38">
        <v>62165.509999999995</v>
      </c>
      <c r="N78" s="39">
        <v>2</v>
      </c>
      <c r="O78" s="5" t="s">
        <v>219</v>
      </c>
      <c r="P78" s="104"/>
    </row>
    <row r="79" spans="2:16" ht="21.95" customHeight="1">
      <c r="B79" s="47" t="s">
        <v>394</v>
      </c>
      <c r="C79" s="47" t="s">
        <v>366</v>
      </c>
      <c r="D79" s="34">
        <v>7.63</v>
      </c>
      <c r="E79" s="34">
        <v>7.75</v>
      </c>
      <c r="F79" s="34">
        <v>7.63</v>
      </c>
      <c r="G79" s="36">
        <v>7.72</v>
      </c>
      <c r="H79" s="36">
        <v>7.75</v>
      </c>
      <c r="I79" s="36">
        <v>7.61</v>
      </c>
      <c r="J79" s="37">
        <v>1.8396846254927768</v>
      </c>
      <c r="K79" s="38">
        <v>11</v>
      </c>
      <c r="L79" s="38">
        <v>24161</v>
      </c>
      <c r="M79" s="38">
        <v>186597.9</v>
      </c>
      <c r="N79" s="39">
        <v>3</v>
      </c>
      <c r="O79" s="5" t="s">
        <v>367</v>
      </c>
      <c r="P79" s="104"/>
    </row>
    <row r="80" spans="2:16" ht="21.75" customHeight="1">
      <c r="B80" s="47" t="s">
        <v>360</v>
      </c>
      <c r="C80" s="47" t="s">
        <v>141</v>
      </c>
      <c r="D80" s="34">
        <v>5.75</v>
      </c>
      <c r="E80" s="34">
        <v>5.8</v>
      </c>
      <c r="F80" s="34">
        <v>5.0999999999999996</v>
      </c>
      <c r="G80" s="36">
        <v>5.56</v>
      </c>
      <c r="H80" s="36">
        <v>5.7</v>
      </c>
      <c r="I80" s="36">
        <v>5.75</v>
      </c>
      <c r="J80" s="37">
        <v>-0.86956521739129933</v>
      </c>
      <c r="K80" s="38">
        <v>570</v>
      </c>
      <c r="L80" s="38">
        <v>77040222</v>
      </c>
      <c r="M80" s="38">
        <v>428469578.43000001</v>
      </c>
      <c r="N80" s="39">
        <v>4</v>
      </c>
      <c r="O80" s="5" t="s">
        <v>142</v>
      </c>
      <c r="P80" s="104"/>
    </row>
    <row r="81" spans="2:15" ht="21.95" customHeight="1">
      <c r="B81" s="144" t="s">
        <v>19</v>
      </c>
      <c r="C81" s="144"/>
      <c r="D81" s="144"/>
      <c r="E81" s="144"/>
      <c r="F81" s="144"/>
      <c r="G81" s="144"/>
      <c r="H81" s="144"/>
      <c r="I81" s="144"/>
      <c r="J81" s="144"/>
      <c r="K81" s="42">
        <f>SUM(K78:K80)</f>
        <v>593</v>
      </c>
      <c r="L81" s="43">
        <f>SUM(L78:L80)</f>
        <v>77226534</v>
      </c>
      <c r="M81" s="43">
        <f>SUM(M78:M80)</f>
        <v>428718341.84000003</v>
      </c>
      <c r="N81" s="43">
        <v>4</v>
      </c>
      <c r="O81" s="46" t="s">
        <v>14</v>
      </c>
    </row>
    <row r="82" spans="2:15" ht="21.95" customHeight="1">
      <c r="B82" s="144" t="s">
        <v>20</v>
      </c>
      <c r="C82" s="144"/>
      <c r="D82" s="144"/>
      <c r="E82" s="144"/>
      <c r="F82" s="144"/>
      <c r="G82" s="144"/>
      <c r="H82" s="144"/>
      <c r="I82" s="144"/>
      <c r="J82" s="144"/>
      <c r="K82" s="43">
        <f>K81+K76+K65+K49+K33+K28+K24+K36</f>
        <v>4579</v>
      </c>
      <c r="L82" s="43">
        <f>L81+L76+L65+L49+L33+L28+L24+L36</f>
        <v>3914758742</v>
      </c>
      <c r="M82" s="43">
        <f>M81+M76+M65+M49+M33+M28+M24+M36</f>
        <v>3957491210.0900002</v>
      </c>
      <c r="N82" s="49">
        <v>4</v>
      </c>
      <c r="O82" s="50" t="s">
        <v>21</v>
      </c>
    </row>
    <row r="83" spans="2:15">
      <c r="I83" s="8"/>
      <c r="J83" s="102"/>
      <c r="K83" s="4"/>
      <c r="L83" s="4"/>
      <c r="M83" s="4"/>
      <c r="N83" s="4"/>
    </row>
    <row r="88" spans="2:15">
      <c r="L88" s="7"/>
      <c r="M88" s="7"/>
    </row>
    <row r="91" spans="2:15">
      <c r="L91" s="7"/>
      <c r="M91" s="7"/>
    </row>
    <row r="94" spans="2:15">
      <c r="L94" s="7"/>
      <c r="M94" s="7"/>
    </row>
  </sheetData>
  <mergeCells count="35">
    <mergeCell ref="D25:O25"/>
    <mergeCell ref="D29:O29"/>
    <mergeCell ref="E1:N1"/>
    <mergeCell ref="B2:E2"/>
    <mergeCell ref="F2:N2"/>
    <mergeCell ref="D24:J24"/>
    <mergeCell ref="D28:J28"/>
    <mergeCell ref="C4:O4"/>
    <mergeCell ref="B28:C28"/>
    <mergeCell ref="B24:C24"/>
    <mergeCell ref="B82:C82"/>
    <mergeCell ref="D82:J82"/>
    <mergeCell ref="D81:J81"/>
    <mergeCell ref="B65:C65"/>
    <mergeCell ref="B81:C81"/>
    <mergeCell ref="C77:O77"/>
    <mergeCell ref="B76:C76"/>
    <mergeCell ref="D76:J76"/>
    <mergeCell ref="D65:J65"/>
    <mergeCell ref="C69:O69"/>
    <mergeCell ref="E66:N66"/>
    <mergeCell ref="B67:E67"/>
    <mergeCell ref="F67:N67"/>
    <mergeCell ref="F38:N38"/>
    <mergeCell ref="D49:J49"/>
    <mergeCell ref="D33:J33"/>
    <mergeCell ref="C50:O50"/>
    <mergeCell ref="B33:C33"/>
    <mergeCell ref="C40:O40"/>
    <mergeCell ref="B49:C49"/>
    <mergeCell ref="E37:N37"/>
    <mergeCell ref="B38:E38"/>
    <mergeCell ref="B36:C36"/>
    <mergeCell ref="D36:J36"/>
    <mergeCell ref="C34:O34"/>
  </mergeCells>
  <printOptions horizontalCentered="1"/>
  <pageMargins left="0" right="0.23622047244094499" top="0.74803149606299202" bottom="0" header="0.31496062992126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rightToLeft="1" zoomScale="115" zoomScaleNormal="115" workbookViewId="0">
      <selection activeCell="M14" sqref="M14"/>
    </sheetView>
  </sheetViews>
  <sheetFormatPr defaultRowHeight="12.75"/>
  <cols>
    <col min="1" max="1" width="1.28515625" style="15" customWidth="1"/>
    <col min="2" max="2" width="26.85546875" style="10" customWidth="1"/>
    <col min="3" max="3" width="10.28515625" style="10" customWidth="1"/>
    <col min="4" max="4" width="9.7109375" style="10" customWidth="1"/>
    <col min="5" max="5" width="10.28515625" style="10" customWidth="1"/>
    <col min="6" max="6" width="10.140625" style="10" customWidth="1"/>
    <col min="7" max="7" width="20.28515625" style="10" customWidth="1"/>
    <col min="8" max="8" width="24" style="10" customWidth="1"/>
    <col min="9" max="9" width="34.28515625" style="10" customWidth="1"/>
    <col min="10" max="10" width="11" style="10" customWidth="1"/>
    <col min="11" max="16384" width="9.140625" style="10"/>
  </cols>
  <sheetData>
    <row r="1" spans="1:10" s="22" customFormat="1" ht="37.5" customHeight="1">
      <c r="A1" s="16" t="s">
        <v>4</v>
      </c>
      <c r="B1" s="17"/>
      <c r="C1" s="17"/>
      <c r="D1" s="15"/>
      <c r="E1" s="15"/>
      <c r="F1" s="15"/>
      <c r="G1" s="15"/>
      <c r="H1" s="15"/>
      <c r="I1" s="15"/>
      <c r="J1" s="15"/>
    </row>
    <row r="2" spans="1:10" s="22" customFormat="1" ht="32.25" customHeight="1">
      <c r="A2" s="146" t="s">
        <v>5</v>
      </c>
      <c r="B2" s="147"/>
      <c r="C2" s="147"/>
      <c r="D2" s="147"/>
      <c r="E2" s="15"/>
      <c r="F2" s="15"/>
      <c r="G2" s="15"/>
      <c r="H2" s="15"/>
      <c r="I2" s="15"/>
      <c r="J2" s="15"/>
    </row>
    <row r="3" spans="1:10" ht="48.75" customHeight="1">
      <c r="B3" s="149" t="s">
        <v>413</v>
      </c>
      <c r="C3" s="149"/>
      <c r="D3" s="149"/>
      <c r="E3" s="149"/>
      <c r="F3" s="149"/>
      <c r="G3" s="149"/>
      <c r="H3" s="149"/>
      <c r="I3" s="149"/>
      <c r="J3" s="15"/>
    </row>
    <row r="4" spans="1:10" ht="21" customHeight="1">
      <c r="B4" s="149" t="s">
        <v>414</v>
      </c>
      <c r="C4" s="149"/>
      <c r="D4" s="149"/>
      <c r="E4" s="149"/>
      <c r="F4" s="149"/>
      <c r="G4" s="149"/>
      <c r="H4" s="149"/>
      <c r="I4" s="149"/>
      <c r="J4" s="23"/>
    </row>
    <row r="5" spans="1:10" ht="60">
      <c r="B5" s="51" t="s">
        <v>133</v>
      </c>
      <c r="C5" s="52" t="s">
        <v>119</v>
      </c>
      <c r="D5" s="52" t="s">
        <v>134</v>
      </c>
      <c r="E5" s="52" t="s">
        <v>135</v>
      </c>
      <c r="F5" s="52" t="s">
        <v>136</v>
      </c>
      <c r="G5" s="53" t="s">
        <v>120</v>
      </c>
      <c r="H5" s="52" t="s">
        <v>137</v>
      </c>
      <c r="I5" s="52" t="s">
        <v>121</v>
      </c>
      <c r="J5" s="52" t="s">
        <v>11</v>
      </c>
    </row>
    <row r="6" spans="1:10" ht="18.75" customHeight="1">
      <c r="B6" s="148" t="s">
        <v>12</v>
      </c>
      <c r="C6" s="148"/>
      <c r="D6" s="148"/>
      <c r="E6" s="148"/>
      <c r="F6" s="148"/>
      <c r="G6" s="148"/>
      <c r="H6" s="148"/>
      <c r="I6" s="148"/>
      <c r="J6" s="148"/>
    </row>
    <row r="7" spans="1:10" ht="18.75" customHeight="1">
      <c r="B7" s="109" t="s">
        <v>138</v>
      </c>
      <c r="C7" s="110" t="s">
        <v>139</v>
      </c>
      <c r="D7" s="111">
        <v>0.14000000000000001</v>
      </c>
      <c r="E7" s="111">
        <v>0.12</v>
      </c>
      <c r="F7" s="111">
        <v>0.13</v>
      </c>
      <c r="G7" s="112">
        <v>12</v>
      </c>
      <c r="H7" s="113">
        <v>14777043</v>
      </c>
      <c r="I7" s="113">
        <v>1920948.3399999999</v>
      </c>
      <c r="J7" s="91">
        <v>4</v>
      </c>
    </row>
    <row r="8" spans="1:10" ht="18.75" customHeight="1">
      <c r="B8" s="152" t="s">
        <v>197</v>
      </c>
      <c r="C8" s="153"/>
      <c r="D8" s="154"/>
      <c r="E8" s="154"/>
      <c r="F8" s="154"/>
      <c r="G8" s="112">
        <f>SUM(G7:G7)</f>
        <v>12</v>
      </c>
      <c r="H8" s="113">
        <f>SUM(H7:H7)</f>
        <v>14777043</v>
      </c>
      <c r="I8" s="113">
        <f>SUM(I7:I7)</f>
        <v>1920948.3399999999</v>
      </c>
      <c r="J8" s="91">
        <v>4</v>
      </c>
    </row>
    <row r="9" spans="1:10" ht="18.75" customHeight="1">
      <c r="B9" s="148" t="s">
        <v>428</v>
      </c>
      <c r="C9" s="148"/>
      <c r="D9" s="148"/>
      <c r="E9" s="148"/>
      <c r="F9" s="148"/>
      <c r="G9" s="148"/>
      <c r="H9" s="148"/>
      <c r="I9" s="148"/>
      <c r="J9" s="148"/>
    </row>
    <row r="10" spans="1:10" ht="18.75" customHeight="1">
      <c r="B10" s="109" t="s">
        <v>429</v>
      </c>
      <c r="C10" s="110" t="s">
        <v>430</v>
      </c>
      <c r="D10" s="111">
        <v>25</v>
      </c>
      <c r="E10" s="111">
        <v>25</v>
      </c>
      <c r="F10" s="111">
        <v>25</v>
      </c>
      <c r="G10" s="112">
        <v>2</v>
      </c>
      <c r="H10" s="113">
        <v>50100000</v>
      </c>
      <c r="I10" s="113">
        <v>1252500000</v>
      </c>
      <c r="J10" s="91">
        <v>2</v>
      </c>
    </row>
    <row r="11" spans="1:10" ht="18.75" customHeight="1">
      <c r="B11" s="152" t="s">
        <v>431</v>
      </c>
      <c r="C11" s="153"/>
      <c r="D11" s="154"/>
      <c r="E11" s="154"/>
      <c r="F11" s="154"/>
      <c r="G11" s="112">
        <f>G10</f>
        <v>2</v>
      </c>
      <c r="H11" s="113">
        <f t="shared" ref="H11:I11" si="0">H10</f>
        <v>50100000</v>
      </c>
      <c r="I11" s="113">
        <f t="shared" si="0"/>
        <v>1252500000</v>
      </c>
      <c r="J11" s="91">
        <v>2</v>
      </c>
    </row>
    <row r="12" spans="1:10" ht="18.75" customHeight="1">
      <c r="B12" s="148" t="s">
        <v>76</v>
      </c>
      <c r="C12" s="148"/>
      <c r="D12" s="148"/>
      <c r="E12" s="148"/>
      <c r="F12" s="148"/>
      <c r="G12" s="148"/>
      <c r="H12" s="148"/>
      <c r="I12" s="148"/>
      <c r="J12" s="148"/>
    </row>
    <row r="13" spans="1:10" ht="18.75" customHeight="1">
      <c r="B13" s="109" t="s">
        <v>405</v>
      </c>
      <c r="C13" s="110" t="s">
        <v>406</v>
      </c>
      <c r="D13" s="111">
        <v>2.0499999999999998</v>
      </c>
      <c r="E13" s="111">
        <v>1.95</v>
      </c>
      <c r="F13" s="111">
        <v>2</v>
      </c>
      <c r="G13" s="112">
        <v>10</v>
      </c>
      <c r="H13" s="113">
        <v>53000</v>
      </c>
      <c r="I13" s="113">
        <v>106050</v>
      </c>
      <c r="J13" s="91">
        <v>3</v>
      </c>
    </row>
    <row r="14" spans="1:10" ht="18.75" customHeight="1">
      <c r="B14" s="152" t="s">
        <v>15</v>
      </c>
      <c r="C14" s="153"/>
      <c r="D14" s="154"/>
      <c r="E14" s="154"/>
      <c r="F14" s="154"/>
      <c r="G14" s="112">
        <f>G13</f>
        <v>10</v>
      </c>
      <c r="H14" s="113">
        <f t="shared" ref="H14:I14" si="1">H13</f>
        <v>53000</v>
      </c>
      <c r="I14" s="113">
        <f t="shared" si="1"/>
        <v>106050</v>
      </c>
      <c r="J14" s="91">
        <v>3</v>
      </c>
    </row>
    <row r="15" spans="1:10" ht="18.75" customHeight="1">
      <c r="B15" s="150" t="s">
        <v>140</v>
      </c>
      <c r="C15" s="150"/>
      <c r="D15" s="151"/>
      <c r="E15" s="151"/>
      <c r="F15" s="151"/>
      <c r="G15" s="70">
        <f>G8+G14+G11</f>
        <v>24</v>
      </c>
      <c r="H15" s="70">
        <f t="shared" ref="H15:I15" si="2">H8+H14+H11</f>
        <v>64930043</v>
      </c>
      <c r="I15" s="70">
        <f t="shared" si="2"/>
        <v>1254526998.3399999</v>
      </c>
      <c r="J15" s="70">
        <v>4</v>
      </c>
    </row>
    <row r="16" spans="1:10">
      <c r="G16" s="108"/>
      <c r="H16" s="108"/>
      <c r="I16" s="108"/>
    </row>
  </sheetData>
  <mergeCells count="14">
    <mergeCell ref="A2:D2"/>
    <mergeCell ref="B6:J6"/>
    <mergeCell ref="B3:I3"/>
    <mergeCell ref="B4:I4"/>
    <mergeCell ref="B15:C15"/>
    <mergeCell ref="D15:F15"/>
    <mergeCell ref="B8:C8"/>
    <mergeCell ref="D8:F8"/>
    <mergeCell ref="B14:C14"/>
    <mergeCell ref="D14:F14"/>
    <mergeCell ref="B12:J12"/>
    <mergeCell ref="B9:J9"/>
    <mergeCell ref="B11:C11"/>
    <mergeCell ref="D11:F11"/>
  </mergeCells>
  <pageMargins left="0.23622047244094499" right="0.23622047244094499" top="0.74803149606299202" bottom="0.74803149606299202" header="0.31496062992126" footer="0.31496062992126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42"/>
  <sheetViews>
    <sheetView rightToLeft="1" topLeftCell="A22" zoomScaleNormal="100" workbookViewId="0">
      <selection activeCell="K20" sqref="K20"/>
    </sheetView>
  </sheetViews>
  <sheetFormatPr defaultRowHeight="12.75"/>
  <cols>
    <col min="1" max="1" width="2" customWidth="1"/>
    <col min="2" max="2" width="29.28515625" customWidth="1"/>
    <col min="3" max="3" width="10.28515625" style="98" customWidth="1"/>
    <col min="4" max="4" width="11.140625" customWidth="1"/>
    <col min="5" max="5" width="19.85546875" customWidth="1"/>
    <col min="6" max="6" width="19" customWidth="1"/>
    <col min="7" max="7" width="50.140625" customWidth="1"/>
    <col min="257" max="257" width="2" customWidth="1"/>
    <col min="258" max="258" width="29.28515625" customWidth="1"/>
    <col min="259" max="259" width="10.28515625" customWidth="1"/>
    <col min="260" max="260" width="11.140625" customWidth="1"/>
    <col min="261" max="261" width="19.85546875" customWidth="1"/>
    <col min="262" max="262" width="19" customWidth="1"/>
    <col min="263" max="263" width="50.140625" customWidth="1"/>
    <col min="513" max="513" width="2" customWidth="1"/>
    <col min="514" max="514" width="29.28515625" customWidth="1"/>
    <col min="515" max="515" width="10.28515625" customWidth="1"/>
    <col min="516" max="516" width="11.140625" customWidth="1"/>
    <col min="517" max="517" width="19.85546875" customWidth="1"/>
    <col min="518" max="518" width="19" customWidth="1"/>
    <col min="519" max="519" width="50.140625" customWidth="1"/>
    <col min="769" max="769" width="2" customWidth="1"/>
    <col min="770" max="770" width="29.28515625" customWidth="1"/>
    <col min="771" max="771" width="10.28515625" customWidth="1"/>
    <col min="772" max="772" width="11.140625" customWidth="1"/>
    <col min="773" max="773" width="19.85546875" customWidth="1"/>
    <col min="774" max="774" width="19" customWidth="1"/>
    <col min="775" max="775" width="50.140625" customWidth="1"/>
    <col min="1025" max="1025" width="2" customWidth="1"/>
    <col min="1026" max="1026" width="29.28515625" customWidth="1"/>
    <col min="1027" max="1027" width="10.28515625" customWidth="1"/>
    <col min="1028" max="1028" width="11.140625" customWidth="1"/>
    <col min="1029" max="1029" width="19.85546875" customWidth="1"/>
    <col min="1030" max="1030" width="19" customWidth="1"/>
    <col min="1031" max="1031" width="50.140625" customWidth="1"/>
    <col min="1281" max="1281" width="2" customWidth="1"/>
    <col min="1282" max="1282" width="29.28515625" customWidth="1"/>
    <col min="1283" max="1283" width="10.28515625" customWidth="1"/>
    <col min="1284" max="1284" width="11.140625" customWidth="1"/>
    <col min="1285" max="1285" width="19.85546875" customWidth="1"/>
    <col min="1286" max="1286" width="19" customWidth="1"/>
    <col min="1287" max="1287" width="50.140625" customWidth="1"/>
    <col min="1537" max="1537" width="2" customWidth="1"/>
    <col min="1538" max="1538" width="29.28515625" customWidth="1"/>
    <col min="1539" max="1539" width="10.28515625" customWidth="1"/>
    <col min="1540" max="1540" width="11.140625" customWidth="1"/>
    <col min="1541" max="1541" width="19.85546875" customWidth="1"/>
    <col min="1542" max="1542" width="19" customWidth="1"/>
    <col min="1543" max="1543" width="50.140625" customWidth="1"/>
    <col min="1793" max="1793" width="2" customWidth="1"/>
    <col min="1794" max="1794" width="29.28515625" customWidth="1"/>
    <col min="1795" max="1795" width="10.28515625" customWidth="1"/>
    <col min="1796" max="1796" width="11.140625" customWidth="1"/>
    <col min="1797" max="1797" width="19.85546875" customWidth="1"/>
    <col min="1798" max="1798" width="19" customWidth="1"/>
    <col min="1799" max="1799" width="50.140625" customWidth="1"/>
    <col min="2049" max="2049" width="2" customWidth="1"/>
    <col min="2050" max="2050" width="29.28515625" customWidth="1"/>
    <col min="2051" max="2051" width="10.28515625" customWidth="1"/>
    <col min="2052" max="2052" width="11.140625" customWidth="1"/>
    <col min="2053" max="2053" width="19.85546875" customWidth="1"/>
    <col min="2054" max="2054" width="19" customWidth="1"/>
    <col min="2055" max="2055" width="50.140625" customWidth="1"/>
    <col min="2305" max="2305" width="2" customWidth="1"/>
    <col min="2306" max="2306" width="29.28515625" customWidth="1"/>
    <col min="2307" max="2307" width="10.28515625" customWidth="1"/>
    <col min="2308" max="2308" width="11.140625" customWidth="1"/>
    <col min="2309" max="2309" width="19.85546875" customWidth="1"/>
    <col min="2310" max="2310" width="19" customWidth="1"/>
    <col min="2311" max="2311" width="50.140625" customWidth="1"/>
    <col min="2561" max="2561" width="2" customWidth="1"/>
    <col min="2562" max="2562" width="29.28515625" customWidth="1"/>
    <col min="2563" max="2563" width="10.28515625" customWidth="1"/>
    <col min="2564" max="2564" width="11.140625" customWidth="1"/>
    <col min="2565" max="2565" width="19.85546875" customWidth="1"/>
    <col min="2566" max="2566" width="19" customWidth="1"/>
    <col min="2567" max="2567" width="50.140625" customWidth="1"/>
    <col min="2817" max="2817" width="2" customWidth="1"/>
    <col min="2818" max="2818" width="29.28515625" customWidth="1"/>
    <col min="2819" max="2819" width="10.28515625" customWidth="1"/>
    <col min="2820" max="2820" width="11.140625" customWidth="1"/>
    <col min="2821" max="2821" width="19.85546875" customWidth="1"/>
    <col min="2822" max="2822" width="19" customWidth="1"/>
    <col min="2823" max="2823" width="50.140625" customWidth="1"/>
    <col min="3073" max="3073" width="2" customWidth="1"/>
    <col min="3074" max="3074" width="29.28515625" customWidth="1"/>
    <col min="3075" max="3075" width="10.28515625" customWidth="1"/>
    <col min="3076" max="3076" width="11.140625" customWidth="1"/>
    <col min="3077" max="3077" width="19.85546875" customWidth="1"/>
    <col min="3078" max="3078" width="19" customWidth="1"/>
    <col min="3079" max="3079" width="50.140625" customWidth="1"/>
    <col min="3329" max="3329" width="2" customWidth="1"/>
    <col min="3330" max="3330" width="29.28515625" customWidth="1"/>
    <col min="3331" max="3331" width="10.28515625" customWidth="1"/>
    <col min="3332" max="3332" width="11.140625" customWidth="1"/>
    <col min="3333" max="3333" width="19.85546875" customWidth="1"/>
    <col min="3334" max="3334" width="19" customWidth="1"/>
    <col min="3335" max="3335" width="50.140625" customWidth="1"/>
    <col min="3585" max="3585" width="2" customWidth="1"/>
    <col min="3586" max="3586" width="29.28515625" customWidth="1"/>
    <col min="3587" max="3587" width="10.28515625" customWidth="1"/>
    <col min="3588" max="3588" width="11.140625" customWidth="1"/>
    <col min="3589" max="3589" width="19.85546875" customWidth="1"/>
    <col min="3590" max="3590" width="19" customWidth="1"/>
    <col min="3591" max="3591" width="50.140625" customWidth="1"/>
    <col min="3841" max="3841" width="2" customWidth="1"/>
    <col min="3842" max="3842" width="29.28515625" customWidth="1"/>
    <col min="3843" max="3843" width="10.28515625" customWidth="1"/>
    <col min="3844" max="3844" width="11.140625" customWidth="1"/>
    <col min="3845" max="3845" width="19.85546875" customWidth="1"/>
    <col min="3846" max="3846" width="19" customWidth="1"/>
    <col min="3847" max="3847" width="50.140625" customWidth="1"/>
    <col min="4097" max="4097" width="2" customWidth="1"/>
    <col min="4098" max="4098" width="29.28515625" customWidth="1"/>
    <col min="4099" max="4099" width="10.28515625" customWidth="1"/>
    <col min="4100" max="4100" width="11.140625" customWidth="1"/>
    <col min="4101" max="4101" width="19.85546875" customWidth="1"/>
    <col min="4102" max="4102" width="19" customWidth="1"/>
    <col min="4103" max="4103" width="50.140625" customWidth="1"/>
    <col min="4353" max="4353" width="2" customWidth="1"/>
    <col min="4354" max="4354" width="29.28515625" customWidth="1"/>
    <col min="4355" max="4355" width="10.28515625" customWidth="1"/>
    <col min="4356" max="4356" width="11.140625" customWidth="1"/>
    <col min="4357" max="4357" width="19.85546875" customWidth="1"/>
    <col min="4358" max="4358" width="19" customWidth="1"/>
    <col min="4359" max="4359" width="50.140625" customWidth="1"/>
    <col min="4609" max="4609" width="2" customWidth="1"/>
    <col min="4610" max="4610" width="29.28515625" customWidth="1"/>
    <col min="4611" max="4611" width="10.28515625" customWidth="1"/>
    <col min="4612" max="4612" width="11.140625" customWidth="1"/>
    <col min="4613" max="4613" width="19.85546875" customWidth="1"/>
    <col min="4614" max="4614" width="19" customWidth="1"/>
    <col min="4615" max="4615" width="50.140625" customWidth="1"/>
    <col min="4865" max="4865" width="2" customWidth="1"/>
    <col min="4866" max="4866" width="29.28515625" customWidth="1"/>
    <col min="4867" max="4867" width="10.28515625" customWidth="1"/>
    <col min="4868" max="4868" width="11.140625" customWidth="1"/>
    <col min="4869" max="4869" width="19.85546875" customWidth="1"/>
    <col min="4870" max="4870" width="19" customWidth="1"/>
    <col min="4871" max="4871" width="50.140625" customWidth="1"/>
    <col min="5121" max="5121" width="2" customWidth="1"/>
    <col min="5122" max="5122" width="29.28515625" customWidth="1"/>
    <col min="5123" max="5123" width="10.28515625" customWidth="1"/>
    <col min="5124" max="5124" width="11.140625" customWidth="1"/>
    <col min="5125" max="5125" width="19.85546875" customWidth="1"/>
    <col min="5126" max="5126" width="19" customWidth="1"/>
    <col min="5127" max="5127" width="50.140625" customWidth="1"/>
    <col min="5377" max="5377" width="2" customWidth="1"/>
    <col min="5378" max="5378" width="29.28515625" customWidth="1"/>
    <col min="5379" max="5379" width="10.28515625" customWidth="1"/>
    <col min="5380" max="5380" width="11.140625" customWidth="1"/>
    <col min="5381" max="5381" width="19.85546875" customWidth="1"/>
    <col min="5382" max="5382" width="19" customWidth="1"/>
    <col min="5383" max="5383" width="50.140625" customWidth="1"/>
    <col min="5633" max="5633" width="2" customWidth="1"/>
    <col min="5634" max="5634" width="29.28515625" customWidth="1"/>
    <col min="5635" max="5635" width="10.28515625" customWidth="1"/>
    <col min="5636" max="5636" width="11.140625" customWidth="1"/>
    <col min="5637" max="5637" width="19.85546875" customWidth="1"/>
    <col min="5638" max="5638" width="19" customWidth="1"/>
    <col min="5639" max="5639" width="50.140625" customWidth="1"/>
    <col min="5889" max="5889" width="2" customWidth="1"/>
    <col min="5890" max="5890" width="29.28515625" customWidth="1"/>
    <col min="5891" max="5891" width="10.28515625" customWidth="1"/>
    <col min="5892" max="5892" width="11.140625" customWidth="1"/>
    <col min="5893" max="5893" width="19.85546875" customWidth="1"/>
    <col min="5894" max="5894" width="19" customWidth="1"/>
    <col min="5895" max="5895" width="50.140625" customWidth="1"/>
    <col min="6145" max="6145" width="2" customWidth="1"/>
    <col min="6146" max="6146" width="29.28515625" customWidth="1"/>
    <col min="6147" max="6147" width="10.28515625" customWidth="1"/>
    <col min="6148" max="6148" width="11.140625" customWidth="1"/>
    <col min="6149" max="6149" width="19.85546875" customWidth="1"/>
    <col min="6150" max="6150" width="19" customWidth="1"/>
    <col min="6151" max="6151" width="50.140625" customWidth="1"/>
    <col min="6401" max="6401" width="2" customWidth="1"/>
    <col min="6402" max="6402" width="29.28515625" customWidth="1"/>
    <col min="6403" max="6403" width="10.28515625" customWidth="1"/>
    <col min="6404" max="6404" width="11.140625" customWidth="1"/>
    <col min="6405" max="6405" width="19.85546875" customWidth="1"/>
    <col min="6406" max="6406" width="19" customWidth="1"/>
    <col min="6407" max="6407" width="50.140625" customWidth="1"/>
    <col min="6657" max="6657" width="2" customWidth="1"/>
    <col min="6658" max="6658" width="29.28515625" customWidth="1"/>
    <col min="6659" max="6659" width="10.28515625" customWidth="1"/>
    <col min="6660" max="6660" width="11.140625" customWidth="1"/>
    <col min="6661" max="6661" width="19.85546875" customWidth="1"/>
    <col min="6662" max="6662" width="19" customWidth="1"/>
    <col min="6663" max="6663" width="50.140625" customWidth="1"/>
    <col min="6913" max="6913" width="2" customWidth="1"/>
    <col min="6914" max="6914" width="29.28515625" customWidth="1"/>
    <col min="6915" max="6915" width="10.28515625" customWidth="1"/>
    <col min="6916" max="6916" width="11.140625" customWidth="1"/>
    <col min="6917" max="6917" width="19.85546875" customWidth="1"/>
    <col min="6918" max="6918" width="19" customWidth="1"/>
    <col min="6919" max="6919" width="50.140625" customWidth="1"/>
    <col min="7169" max="7169" width="2" customWidth="1"/>
    <col min="7170" max="7170" width="29.28515625" customWidth="1"/>
    <col min="7171" max="7171" width="10.28515625" customWidth="1"/>
    <col min="7172" max="7172" width="11.140625" customWidth="1"/>
    <col min="7173" max="7173" width="19.85546875" customWidth="1"/>
    <col min="7174" max="7174" width="19" customWidth="1"/>
    <col min="7175" max="7175" width="50.140625" customWidth="1"/>
    <col min="7425" max="7425" width="2" customWidth="1"/>
    <col min="7426" max="7426" width="29.28515625" customWidth="1"/>
    <col min="7427" max="7427" width="10.28515625" customWidth="1"/>
    <col min="7428" max="7428" width="11.140625" customWidth="1"/>
    <col min="7429" max="7429" width="19.85546875" customWidth="1"/>
    <col min="7430" max="7430" width="19" customWidth="1"/>
    <col min="7431" max="7431" width="50.140625" customWidth="1"/>
    <col min="7681" max="7681" width="2" customWidth="1"/>
    <col min="7682" max="7682" width="29.28515625" customWidth="1"/>
    <col min="7683" max="7683" width="10.28515625" customWidth="1"/>
    <col min="7684" max="7684" width="11.140625" customWidth="1"/>
    <col min="7685" max="7685" width="19.85546875" customWidth="1"/>
    <col min="7686" max="7686" width="19" customWidth="1"/>
    <col min="7687" max="7687" width="50.140625" customWidth="1"/>
    <col min="7937" max="7937" width="2" customWidth="1"/>
    <col min="7938" max="7938" width="29.28515625" customWidth="1"/>
    <col min="7939" max="7939" width="10.28515625" customWidth="1"/>
    <col min="7940" max="7940" width="11.140625" customWidth="1"/>
    <col min="7941" max="7941" width="19.85546875" customWidth="1"/>
    <col min="7942" max="7942" width="19" customWidth="1"/>
    <col min="7943" max="7943" width="50.140625" customWidth="1"/>
    <col min="8193" max="8193" width="2" customWidth="1"/>
    <col min="8194" max="8194" width="29.28515625" customWidth="1"/>
    <col min="8195" max="8195" width="10.28515625" customWidth="1"/>
    <col min="8196" max="8196" width="11.140625" customWidth="1"/>
    <col min="8197" max="8197" width="19.85546875" customWidth="1"/>
    <col min="8198" max="8198" width="19" customWidth="1"/>
    <col min="8199" max="8199" width="50.140625" customWidth="1"/>
    <col min="8449" max="8449" width="2" customWidth="1"/>
    <col min="8450" max="8450" width="29.28515625" customWidth="1"/>
    <col min="8451" max="8451" width="10.28515625" customWidth="1"/>
    <col min="8452" max="8452" width="11.140625" customWidth="1"/>
    <col min="8453" max="8453" width="19.85546875" customWidth="1"/>
    <col min="8454" max="8454" width="19" customWidth="1"/>
    <col min="8455" max="8455" width="50.140625" customWidth="1"/>
    <col min="8705" max="8705" width="2" customWidth="1"/>
    <col min="8706" max="8706" width="29.28515625" customWidth="1"/>
    <col min="8707" max="8707" width="10.28515625" customWidth="1"/>
    <col min="8708" max="8708" width="11.140625" customWidth="1"/>
    <col min="8709" max="8709" width="19.85546875" customWidth="1"/>
    <col min="8710" max="8710" width="19" customWidth="1"/>
    <col min="8711" max="8711" width="50.140625" customWidth="1"/>
    <col min="8961" max="8961" width="2" customWidth="1"/>
    <col min="8962" max="8962" width="29.28515625" customWidth="1"/>
    <col min="8963" max="8963" width="10.28515625" customWidth="1"/>
    <col min="8964" max="8964" width="11.140625" customWidth="1"/>
    <col min="8965" max="8965" width="19.85546875" customWidth="1"/>
    <col min="8966" max="8966" width="19" customWidth="1"/>
    <col min="8967" max="8967" width="50.140625" customWidth="1"/>
    <col min="9217" max="9217" width="2" customWidth="1"/>
    <col min="9218" max="9218" width="29.28515625" customWidth="1"/>
    <col min="9219" max="9219" width="10.28515625" customWidth="1"/>
    <col min="9220" max="9220" width="11.140625" customWidth="1"/>
    <col min="9221" max="9221" width="19.85546875" customWidth="1"/>
    <col min="9222" max="9222" width="19" customWidth="1"/>
    <col min="9223" max="9223" width="50.140625" customWidth="1"/>
    <col min="9473" max="9473" width="2" customWidth="1"/>
    <col min="9474" max="9474" width="29.28515625" customWidth="1"/>
    <col min="9475" max="9475" width="10.28515625" customWidth="1"/>
    <col min="9476" max="9476" width="11.140625" customWidth="1"/>
    <col min="9477" max="9477" width="19.85546875" customWidth="1"/>
    <col min="9478" max="9478" width="19" customWidth="1"/>
    <col min="9479" max="9479" width="50.140625" customWidth="1"/>
    <col min="9729" max="9729" width="2" customWidth="1"/>
    <col min="9730" max="9730" width="29.28515625" customWidth="1"/>
    <col min="9731" max="9731" width="10.28515625" customWidth="1"/>
    <col min="9732" max="9732" width="11.140625" customWidth="1"/>
    <col min="9733" max="9733" width="19.85546875" customWidth="1"/>
    <col min="9734" max="9734" width="19" customWidth="1"/>
    <col min="9735" max="9735" width="50.140625" customWidth="1"/>
    <col min="9985" max="9985" width="2" customWidth="1"/>
    <col min="9986" max="9986" width="29.28515625" customWidth="1"/>
    <col min="9987" max="9987" width="10.28515625" customWidth="1"/>
    <col min="9988" max="9988" width="11.140625" customWidth="1"/>
    <col min="9989" max="9989" width="19.85546875" customWidth="1"/>
    <col min="9990" max="9990" width="19" customWidth="1"/>
    <col min="9991" max="9991" width="50.140625" customWidth="1"/>
    <col min="10241" max="10241" width="2" customWidth="1"/>
    <col min="10242" max="10242" width="29.28515625" customWidth="1"/>
    <col min="10243" max="10243" width="10.28515625" customWidth="1"/>
    <col min="10244" max="10244" width="11.140625" customWidth="1"/>
    <col min="10245" max="10245" width="19.85546875" customWidth="1"/>
    <col min="10246" max="10246" width="19" customWidth="1"/>
    <col min="10247" max="10247" width="50.140625" customWidth="1"/>
    <col min="10497" max="10497" width="2" customWidth="1"/>
    <col min="10498" max="10498" width="29.28515625" customWidth="1"/>
    <col min="10499" max="10499" width="10.28515625" customWidth="1"/>
    <col min="10500" max="10500" width="11.140625" customWidth="1"/>
    <col min="10501" max="10501" width="19.85546875" customWidth="1"/>
    <col min="10502" max="10502" width="19" customWidth="1"/>
    <col min="10503" max="10503" width="50.140625" customWidth="1"/>
    <col min="10753" max="10753" width="2" customWidth="1"/>
    <col min="10754" max="10754" width="29.28515625" customWidth="1"/>
    <col min="10755" max="10755" width="10.28515625" customWidth="1"/>
    <col min="10756" max="10756" width="11.140625" customWidth="1"/>
    <col min="10757" max="10757" width="19.85546875" customWidth="1"/>
    <col min="10758" max="10758" width="19" customWidth="1"/>
    <col min="10759" max="10759" width="50.140625" customWidth="1"/>
    <col min="11009" max="11009" width="2" customWidth="1"/>
    <col min="11010" max="11010" width="29.28515625" customWidth="1"/>
    <col min="11011" max="11011" width="10.28515625" customWidth="1"/>
    <col min="11012" max="11012" width="11.140625" customWidth="1"/>
    <col min="11013" max="11013" width="19.85546875" customWidth="1"/>
    <col min="11014" max="11014" width="19" customWidth="1"/>
    <col min="11015" max="11015" width="50.140625" customWidth="1"/>
    <col min="11265" max="11265" width="2" customWidth="1"/>
    <col min="11266" max="11266" width="29.28515625" customWidth="1"/>
    <col min="11267" max="11267" width="10.28515625" customWidth="1"/>
    <col min="11268" max="11268" width="11.140625" customWidth="1"/>
    <col min="11269" max="11269" width="19.85546875" customWidth="1"/>
    <col min="11270" max="11270" width="19" customWidth="1"/>
    <col min="11271" max="11271" width="50.140625" customWidth="1"/>
    <col min="11521" max="11521" width="2" customWidth="1"/>
    <col min="11522" max="11522" width="29.28515625" customWidth="1"/>
    <col min="11523" max="11523" width="10.28515625" customWidth="1"/>
    <col min="11524" max="11524" width="11.140625" customWidth="1"/>
    <col min="11525" max="11525" width="19.85546875" customWidth="1"/>
    <col min="11526" max="11526" width="19" customWidth="1"/>
    <col min="11527" max="11527" width="50.140625" customWidth="1"/>
    <col min="11777" max="11777" width="2" customWidth="1"/>
    <col min="11778" max="11778" width="29.28515625" customWidth="1"/>
    <col min="11779" max="11779" width="10.28515625" customWidth="1"/>
    <col min="11780" max="11780" width="11.140625" customWidth="1"/>
    <col min="11781" max="11781" width="19.85546875" customWidth="1"/>
    <col min="11782" max="11782" width="19" customWidth="1"/>
    <col min="11783" max="11783" width="50.140625" customWidth="1"/>
    <col min="12033" max="12033" width="2" customWidth="1"/>
    <col min="12034" max="12034" width="29.28515625" customWidth="1"/>
    <col min="12035" max="12035" width="10.28515625" customWidth="1"/>
    <col min="12036" max="12036" width="11.140625" customWidth="1"/>
    <col min="12037" max="12037" width="19.85546875" customWidth="1"/>
    <col min="12038" max="12038" width="19" customWidth="1"/>
    <col min="12039" max="12039" width="50.140625" customWidth="1"/>
    <col min="12289" max="12289" width="2" customWidth="1"/>
    <col min="12290" max="12290" width="29.28515625" customWidth="1"/>
    <col min="12291" max="12291" width="10.28515625" customWidth="1"/>
    <col min="12292" max="12292" width="11.140625" customWidth="1"/>
    <col min="12293" max="12293" width="19.85546875" customWidth="1"/>
    <col min="12294" max="12294" width="19" customWidth="1"/>
    <col min="12295" max="12295" width="50.140625" customWidth="1"/>
    <col min="12545" max="12545" width="2" customWidth="1"/>
    <col min="12546" max="12546" width="29.28515625" customWidth="1"/>
    <col min="12547" max="12547" width="10.28515625" customWidth="1"/>
    <col min="12548" max="12548" width="11.140625" customWidth="1"/>
    <col min="12549" max="12549" width="19.85546875" customWidth="1"/>
    <col min="12550" max="12550" width="19" customWidth="1"/>
    <col min="12551" max="12551" width="50.140625" customWidth="1"/>
    <col min="12801" max="12801" width="2" customWidth="1"/>
    <col min="12802" max="12802" width="29.28515625" customWidth="1"/>
    <col min="12803" max="12803" width="10.28515625" customWidth="1"/>
    <col min="12804" max="12804" width="11.140625" customWidth="1"/>
    <col min="12805" max="12805" width="19.85546875" customWidth="1"/>
    <col min="12806" max="12806" width="19" customWidth="1"/>
    <col min="12807" max="12807" width="50.140625" customWidth="1"/>
    <col min="13057" max="13057" width="2" customWidth="1"/>
    <col min="13058" max="13058" width="29.28515625" customWidth="1"/>
    <col min="13059" max="13059" width="10.28515625" customWidth="1"/>
    <col min="13060" max="13060" width="11.140625" customWidth="1"/>
    <col min="13061" max="13061" width="19.85546875" customWidth="1"/>
    <col min="13062" max="13062" width="19" customWidth="1"/>
    <col min="13063" max="13063" width="50.140625" customWidth="1"/>
    <col min="13313" max="13313" width="2" customWidth="1"/>
    <col min="13314" max="13314" width="29.28515625" customWidth="1"/>
    <col min="13315" max="13315" width="10.28515625" customWidth="1"/>
    <col min="13316" max="13316" width="11.140625" customWidth="1"/>
    <col min="13317" max="13317" width="19.85546875" customWidth="1"/>
    <col min="13318" max="13318" width="19" customWidth="1"/>
    <col min="13319" max="13319" width="50.140625" customWidth="1"/>
    <col min="13569" max="13569" width="2" customWidth="1"/>
    <col min="13570" max="13570" width="29.28515625" customWidth="1"/>
    <col min="13571" max="13571" width="10.28515625" customWidth="1"/>
    <col min="13572" max="13572" width="11.140625" customWidth="1"/>
    <col min="13573" max="13573" width="19.85546875" customWidth="1"/>
    <col min="13574" max="13574" width="19" customWidth="1"/>
    <col min="13575" max="13575" width="50.140625" customWidth="1"/>
    <col min="13825" max="13825" width="2" customWidth="1"/>
    <col min="13826" max="13826" width="29.28515625" customWidth="1"/>
    <col min="13827" max="13827" width="10.28515625" customWidth="1"/>
    <col min="13828" max="13828" width="11.140625" customWidth="1"/>
    <col min="13829" max="13829" width="19.85546875" customWidth="1"/>
    <col min="13830" max="13830" width="19" customWidth="1"/>
    <col min="13831" max="13831" width="50.140625" customWidth="1"/>
    <col min="14081" max="14081" width="2" customWidth="1"/>
    <col min="14082" max="14082" width="29.28515625" customWidth="1"/>
    <col min="14083" max="14083" width="10.28515625" customWidth="1"/>
    <col min="14084" max="14084" width="11.140625" customWidth="1"/>
    <col min="14085" max="14085" width="19.85546875" customWidth="1"/>
    <col min="14086" max="14086" width="19" customWidth="1"/>
    <col min="14087" max="14087" width="50.140625" customWidth="1"/>
    <col min="14337" max="14337" width="2" customWidth="1"/>
    <col min="14338" max="14338" width="29.28515625" customWidth="1"/>
    <col min="14339" max="14339" width="10.28515625" customWidth="1"/>
    <col min="14340" max="14340" width="11.140625" customWidth="1"/>
    <col min="14341" max="14341" width="19.85546875" customWidth="1"/>
    <col min="14342" max="14342" width="19" customWidth="1"/>
    <col min="14343" max="14343" width="50.140625" customWidth="1"/>
    <col min="14593" max="14593" width="2" customWidth="1"/>
    <col min="14594" max="14594" width="29.28515625" customWidth="1"/>
    <col min="14595" max="14595" width="10.28515625" customWidth="1"/>
    <col min="14596" max="14596" width="11.140625" customWidth="1"/>
    <col min="14597" max="14597" width="19.85546875" customWidth="1"/>
    <col min="14598" max="14598" width="19" customWidth="1"/>
    <col min="14599" max="14599" width="50.140625" customWidth="1"/>
    <col min="14849" max="14849" width="2" customWidth="1"/>
    <col min="14850" max="14850" width="29.28515625" customWidth="1"/>
    <col min="14851" max="14851" width="10.28515625" customWidth="1"/>
    <col min="14852" max="14852" width="11.140625" customWidth="1"/>
    <col min="14853" max="14853" width="19.85546875" customWidth="1"/>
    <col min="14854" max="14854" width="19" customWidth="1"/>
    <col min="14855" max="14855" width="50.140625" customWidth="1"/>
    <col min="15105" max="15105" width="2" customWidth="1"/>
    <col min="15106" max="15106" width="29.28515625" customWidth="1"/>
    <col min="15107" max="15107" width="10.28515625" customWidth="1"/>
    <col min="15108" max="15108" width="11.140625" customWidth="1"/>
    <col min="15109" max="15109" width="19.85546875" customWidth="1"/>
    <col min="15110" max="15110" width="19" customWidth="1"/>
    <col min="15111" max="15111" width="50.140625" customWidth="1"/>
    <col min="15361" max="15361" width="2" customWidth="1"/>
    <col min="15362" max="15362" width="29.28515625" customWidth="1"/>
    <col min="15363" max="15363" width="10.28515625" customWidth="1"/>
    <col min="15364" max="15364" width="11.140625" customWidth="1"/>
    <col min="15365" max="15365" width="19.85546875" customWidth="1"/>
    <col min="15366" max="15366" width="19" customWidth="1"/>
    <col min="15367" max="15367" width="50.140625" customWidth="1"/>
    <col min="15617" max="15617" width="2" customWidth="1"/>
    <col min="15618" max="15618" width="29.28515625" customWidth="1"/>
    <col min="15619" max="15619" width="10.28515625" customWidth="1"/>
    <col min="15620" max="15620" width="11.140625" customWidth="1"/>
    <col min="15621" max="15621" width="19.85546875" customWidth="1"/>
    <col min="15622" max="15622" width="19" customWidth="1"/>
    <col min="15623" max="15623" width="50.140625" customWidth="1"/>
    <col min="15873" max="15873" width="2" customWidth="1"/>
    <col min="15874" max="15874" width="29.28515625" customWidth="1"/>
    <col min="15875" max="15875" width="10.28515625" customWidth="1"/>
    <col min="15876" max="15876" width="11.140625" customWidth="1"/>
    <col min="15877" max="15877" width="19.85546875" customWidth="1"/>
    <col min="15878" max="15878" width="19" customWidth="1"/>
    <col min="15879" max="15879" width="50.140625" customWidth="1"/>
    <col min="16129" max="16129" width="2" customWidth="1"/>
    <col min="16130" max="16130" width="29.28515625" customWidth="1"/>
    <col min="16131" max="16131" width="10.28515625" customWidth="1"/>
    <col min="16132" max="16132" width="11.140625" customWidth="1"/>
    <col min="16133" max="16133" width="19.85546875" customWidth="1"/>
    <col min="16134" max="16134" width="19" customWidth="1"/>
    <col min="16135" max="16135" width="50.140625" customWidth="1"/>
  </cols>
  <sheetData>
    <row r="1" spans="2:7" ht="42.75" customHeight="1">
      <c r="B1" s="160" t="s">
        <v>417</v>
      </c>
      <c r="C1" s="160"/>
      <c r="D1" s="160"/>
      <c r="E1" s="160"/>
      <c r="F1" s="160"/>
      <c r="G1" s="160"/>
    </row>
    <row r="2" spans="2:7" ht="42.75" customHeight="1">
      <c r="B2" s="161" t="s">
        <v>418</v>
      </c>
      <c r="C2" s="161"/>
      <c r="D2" s="161"/>
      <c r="E2" s="161"/>
      <c r="F2" s="161"/>
      <c r="G2" s="161"/>
    </row>
    <row r="3" spans="2:7" ht="36" customHeight="1">
      <c r="B3" s="125" t="s">
        <v>0</v>
      </c>
      <c r="C3" s="126" t="s">
        <v>119</v>
      </c>
      <c r="D3" s="126" t="s">
        <v>120</v>
      </c>
      <c r="E3" s="126" t="s">
        <v>434</v>
      </c>
      <c r="F3" s="126" t="s">
        <v>121</v>
      </c>
      <c r="G3" s="127" t="s">
        <v>435</v>
      </c>
    </row>
    <row r="4" spans="2:7" ht="20.100000000000001" customHeight="1">
      <c r="B4" s="157" t="s">
        <v>12</v>
      </c>
      <c r="C4" s="158"/>
      <c r="D4" s="158"/>
      <c r="E4" s="158"/>
      <c r="F4" s="159"/>
      <c r="G4" s="128" t="s">
        <v>3</v>
      </c>
    </row>
    <row r="5" spans="2:7" ht="20.100000000000001" customHeight="1">
      <c r="B5" s="129" t="s">
        <v>444</v>
      </c>
      <c r="C5" s="130" t="s">
        <v>169</v>
      </c>
      <c r="D5" s="131">
        <v>1</v>
      </c>
      <c r="E5" s="131">
        <v>250000</v>
      </c>
      <c r="F5" s="131">
        <v>150000</v>
      </c>
      <c r="G5" s="130" t="s">
        <v>170</v>
      </c>
    </row>
    <row r="6" spans="2:7" ht="20.100000000000001" customHeight="1">
      <c r="B6" s="129" t="s">
        <v>393</v>
      </c>
      <c r="C6" s="130" t="s">
        <v>36</v>
      </c>
      <c r="D6" s="131">
        <v>29</v>
      </c>
      <c r="E6" s="131">
        <v>8179000</v>
      </c>
      <c r="F6" s="131">
        <v>25769640</v>
      </c>
      <c r="G6" s="132" t="s">
        <v>445</v>
      </c>
    </row>
    <row r="7" spans="2:7" ht="20.100000000000001" customHeight="1">
      <c r="B7" s="129" t="s">
        <v>446</v>
      </c>
      <c r="C7" s="130" t="s">
        <v>25</v>
      </c>
      <c r="D7" s="131">
        <v>2</v>
      </c>
      <c r="E7" s="131">
        <v>9000000</v>
      </c>
      <c r="F7" s="131">
        <v>3240000</v>
      </c>
      <c r="G7" s="132" t="s">
        <v>26</v>
      </c>
    </row>
    <row r="8" spans="2:7" ht="20.100000000000001" customHeight="1">
      <c r="B8" s="129" t="s">
        <v>447</v>
      </c>
      <c r="C8" s="130" t="s">
        <v>51</v>
      </c>
      <c r="D8" s="131">
        <v>6</v>
      </c>
      <c r="E8" s="131">
        <v>3500000</v>
      </c>
      <c r="F8" s="131">
        <v>14000000</v>
      </c>
      <c r="G8" s="132" t="s">
        <v>448</v>
      </c>
    </row>
    <row r="9" spans="2:7" ht="20.100000000000001" customHeight="1">
      <c r="B9" s="129" t="s">
        <v>449</v>
      </c>
      <c r="C9" s="130" t="s">
        <v>74</v>
      </c>
      <c r="D9" s="131">
        <v>1</v>
      </c>
      <c r="E9" s="131">
        <v>700000</v>
      </c>
      <c r="F9" s="131">
        <v>168000</v>
      </c>
      <c r="G9" s="132" t="s">
        <v>450</v>
      </c>
    </row>
    <row r="10" spans="2:7" ht="20.100000000000001" customHeight="1">
      <c r="B10" s="129" t="s">
        <v>38</v>
      </c>
      <c r="C10" s="130" t="s">
        <v>37</v>
      </c>
      <c r="D10" s="131">
        <v>38</v>
      </c>
      <c r="E10" s="131">
        <v>23999000</v>
      </c>
      <c r="F10" s="131">
        <v>51777850</v>
      </c>
      <c r="G10" s="132" t="s">
        <v>451</v>
      </c>
    </row>
    <row r="11" spans="2:7" ht="20.100000000000001" customHeight="1">
      <c r="B11" s="129" t="s">
        <v>256</v>
      </c>
      <c r="C11" s="130" t="s">
        <v>200</v>
      </c>
      <c r="D11" s="131">
        <v>2</v>
      </c>
      <c r="E11" s="131">
        <v>60000000</v>
      </c>
      <c r="F11" s="131">
        <v>12000000</v>
      </c>
      <c r="G11" s="132" t="s">
        <v>452</v>
      </c>
    </row>
    <row r="12" spans="2:7" ht="20.100000000000001" customHeight="1">
      <c r="B12" s="155" t="s">
        <v>13</v>
      </c>
      <c r="C12" s="156"/>
      <c r="D12" s="133">
        <f>D5+D6+D7+D8+D9+D10+D11</f>
        <v>79</v>
      </c>
      <c r="E12" s="133">
        <f>E5+E6+E7+E8+E9+E10+E11</f>
        <v>105628000</v>
      </c>
      <c r="F12" s="133">
        <f>F5+F6+F7+F8+F9+F10+F11</f>
        <v>107105490</v>
      </c>
      <c r="G12" s="134" t="s">
        <v>453</v>
      </c>
    </row>
    <row r="13" spans="2:7" ht="20.100000000000001" customHeight="1">
      <c r="B13" s="157" t="s">
        <v>454</v>
      </c>
      <c r="C13" s="158"/>
      <c r="D13" s="158"/>
      <c r="E13" s="158"/>
      <c r="F13" s="159"/>
      <c r="G13" s="128" t="s">
        <v>30</v>
      </c>
    </row>
    <row r="14" spans="2:7" ht="20.100000000000001" customHeight="1">
      <c r="B14" s="129" t="s">
        <v>455</v>
      </c>
      <c r="C14" s="130" t="s">
        <v>34</v>
      </c>
      <c r="D14" s="131">
        <v>2</v>
      </c>
      <c r="E14" s="131">
        <v>562373</v>
      </c>
      <c r="F14" s="131">
        <v>3514831.25</v>
      </c>
      <c r="G14" s="132" t="s">
        <v>35</v>
      </c>
    </row>
    <row r="15" spans="2:7" ht="20.100000000000001" customHeight="1">
      <c r="B15" s="155" t="s">
        <v>456</v>
      </c>
      <c r="C15" s="156"/>
      <c r="D15" s="133">
        <f>D14</f>
        <v>2</v>
      </c>
      <c r="E15" s="133">
        <f>E14</f>
        <v>562373</v>
      </c>
      <c r="F15" s="133">
        <f>F14</f>
        <v>3514831.25</v>
      </c>
      <c r="G15" s="134" t="s">
        <v>457</v>
      </c>
    </row>
    <row r="16" spans="2:7" ht="20.100000000000001" customHeight="1">
      <c r="B16" s="157" t="s">
        <v>458</v>
      </c>
      <c r="C16" s="158"/>
      <c r="D16" s="158"/>
      <c r="E16" s="158"/>
      <c r="F16" s="159"/>
      <c r="G16" s="128" t="s">
        <v>299</v>
      </c>
    </row>
    <row r="17" spans="2:7" ht="20.100000000000001" customHeight="1">
      <c r="B17" s="129" t="s">
        <v>459</v>
      </c>
      <c r="C17" s="130" t="s">
        <v>32</v>
      </c>
      <c r="D17" s="131">
        <v>16</v>
      </c>
      <c r="E17" s="131">
        <v>1477900</v>
      </c>
      <c r="F17" s="131">
        <v>23795600</v>
      </c>
      <c r="G17" s="132" t="s">
        <v>460</v>
      </c>
    </row>
    <row r="18" spans="2:7" ht="20.100000000000001" customHeight="1">
      <c r="B18" s="155" t="s">
        <v>461</v>
      </c>
      <c r="C18" s="156"/>
      <c r="D18" s="133">
        <f>D17</f>
        <v>16</v>
      </c>
      <c r="E18" s="133">
        <f>E17</f>
        <v>1477900</v>
      </c>
      <c r="F18" s="133">
        <f>F17</f>
        <v>23795600</v>
      </c>
      <c r="G18" s="134" t="s">
        <v>462</v>
      </c>
    </row>
    <row r="19" spans="2:7" ht="20.100000000000001" customHeight="1">
      <c r="B19" s="155" t="s">
        <v>441</v>
      </c>
      <c r="C19" s="156"/>
      <c r="D19" s="133">
        <f>D12+D15+D18</f>
        <v>97</v>
      </c>
      <c r="E19" s="133">
        <f t="shared" ref="E19:F19" si="0">E12+E15+E18</f>
        <v>107668273</v>
      </c>
      <c r="F19" s="133">
        <f t="shared" si="0"/>
        <v>134415921.25</v>
      </c>
      <c r="G19" s="134" t="s">
        <v>442</v>
      </c>
    </row>
    <row r="20" spans="2:7" ht="147.75" customHeight="1">
      <c r="C20"/>
    </row>
    <row r="21" spans="2:7" ht="32.25" customHeight="1">
      <c r="B21" s="160" t="s">
        <v>415</v>
      </c>
      <c r="C21" s="160"/>
      <c r="D21" s="160"/>
      <c r="E21" s="160"/>
      <c r="F21" s="160"/>
      <c r="G21" s="160"/>
    </row>
    <row r="22" spans="2:7" ht="32.25" customHeight="1">
      <c r="B22" s="161" t="s">
        <v>416</v>
      </c>
      <c r="C22" s="161"/>
      <c r="D22" s="161"/>
      <c r="E22" s="161"/>
      <c r="F22" s="161"/>
      <c r="G22" s="161"/>
    </row>
    <row r="23" spans="2:7" ht="36" customHeight="1">
      <c r="B23" s="125" t="s">
        <v>0</v>
      </c>
      <c r="C23" s="126" t="s">
        <v>119</v>
      </c>
      <c r="D23" s="126" t="s">
        <v>120</v>
      </c>
      <c r="E23" s="126" t="s">
        <v>434</v>
      </c>
      <c r="F23" s="126" t="s">
        <v>121</v>
      </c>
      <c r="G23" s="127" t="s">
        <v>435</v>
      </c>
    </row>
    <row r="24" spans="2:7" ht="18.95" customHeight="1">
      <c r="B24" s="157" t="s">
        <v>12</v>
      </c>
      <c r="C24" s="158"/>
      <c r="D24" s="158"/>
      <c r="E24" s="158"/>
      <c r="F24" s="159"/>
      <c r="G24" s="128" t="s">
        <v>3</v>
      </c>
    </row>
    <row r="25" spans="2:7" ht="18.95" customHeight="1">
      <c r="B25" s="129" t="s">
        <v>444</v>
      </c>
      <c r="C25" s="130" t="s">
        <v>169</v>
      </c>
      <c r="D25" s="131">
        <v>1</v>
      </c>
      <c r="E25" s="131">
        <v>100673</v>
      </c>
      <c r="F25" s="131">
        <v>60403.8</v>
      </c>
      <c r="G25" s="130" t="s">
        <v>170</v>
      </c>
    </row>
    <row r="26" spans="2:7" ht="18.95" customHeight="1">
      <c r="B26" s="129" t="s">
        <v>393</v>
      </c>
      <c r="C26" s="130" t="s">
        <v>36</v>
      </c>
      <c r="D26" s="131">
        <v>7</v>
      </c>
      <c r="E26" s="131">
        <v>297385</v>
      </c>
      <c r="F26" s="131">
        <v>928640.45</v>
      </c>
      <c r="G26" s="132" t="s">
        <v>445</v>
      </c>
    </row>
    <row r="27" spans="2:7" ht="18.95" customHeight="1">
      <c r="B27" s="129" t="s">
        <v>463</v>
      </c>
      <c r="C27" s="130" t="s">
        <v>99</v>
      </c>
      <c r="D27" s="131">
        <v>1</v>
      </c>
      <c r="E27" s="131">
        <v>209231</v>
      </c>
      <c r="F27" s="131">
        <v>242707.96</v>
      </c>
      <c r="G27" s="132" t="s">
        <v>100</v>
      </c>
    </row>
    <row r="28" spans="2:7" ht="18.95" customHeight="1">
      <c r="B28" s="129" t="s">
        <v>447</v>
      </c>
      <c r="C28" s="130" t="s">
        <v>51</v>
      </c>
      <c r="D28" s="131">
        <v>58</v>
      </c>
      <c r="E28" s="131">
        <v>10881078</v>
      </c>
      <c r="F28" s="131">
        <v>43430045.539999999</v>
      </c>
      <c r="G28" s="132" t="s">
        <v>448</v>
      </c>
    </row>
    <row r="29" spans="2:7" ht="18.95" customHeight="1">
      <c r="B29" s="129" t="s">
        <v>228</v>
      </c>
      <c r="C29" s="130" t="s">
        <v>229</v>
      </c>
      <c r="D29" s="131">
        <v>26</v>
      </c>
      <c r="E29" s="131">
        <v>485000000</v>
      </c>
      <c r="F29" s="131">
        <v>101850000</v>
      </c>
      <c r="G29" s="132" t="s">
        <v>230</v>
      </c>
    </row>
    <row r="30" spans="2:7" ht="18.95" customHeight="1">
      <c r="B30" s="129" t="s">
        <v>38</v>
      </c>
      <c r="C30" s="130" t="s">
        <v>37</v>
      </c>
      <c r="D30" s="131">
        <v>4</v>
      </c>
      <c r="E30" s="131">
        <v>182397</v>
      </c>
      <c r="F30" s="131">
        <v>387203.39</v>
      </c>
      <c r="G30" s="132" t="s">
        <v>451</v>
      </c>
    </row>
    <row r="31" spans="2:7" ht="18.95" customHeight="1">
      <c r="B31" s="155" t="s">
        <v>13</v>
      </c>
      <c r="C31" s="156"/>
      <c r="D31" s="133">
        <f>D25+D26+D27+D28+D29+D30</f>
        <v>97</v>
      </c>
      <c r="E31" s="133">
        <f>E25+E26+E27+E28+E29+E30</f>
        <v>496670764</v>
      </c>
      <c r="F31" s="133">
        <f>F25+F26+F27+F28+F29+F30</f>
        <v>146899001.13999999</v>
      </c>
      <c r="G31" s="134" t="s">
        <v>453</v>
      </c>
    </row>
    <row r="32" spans="2:7" ht="18.95" customHeight="1">
      <c r="B32" s="157" t="s">
        <v>464</v>
      </c>
      <c r="C32" s="158"/>
      <c r="D32" s="158"/>
      <c r="E32" s="158"/>
      <c r="F32" s="159"/>
      <c r="G32" s="128" t="s">
        <v>116</v>
      </c>
    </row>
    <row r="33" spans="2:7" ht="18.95" customHeight="1">
      <c r="B33" s="129" t="s">
        <v>465</v>
      </c>
      <c r="C33" s="130" t="s">
        <v>162</v>
      </c>
      <c r="D33" s="131">
        <v>3</v>
      </c>
      <c r="E33" s="131">
        <v>87500</v>
      </c>
      <c r="F33" s="131">
        <v>75250</v>
      </c>
      <c r="G33" s="132" t="s">
        <v>466</v>
      </c>
    </row>
    <row r="34" spans="2:7" ht="18.95" customHeight="1">
      <c r="B34" s="155" t="s">
        <v>467</v>
      </c>
      <c r="C34" s="156"/>
      <c r="D34" s="133">
        <f>D33</f>
        <v>3</v>
      </c>
      <c r="E34" s="133">
        <f>E33</f>
        <v>87500</v>
      </c>
      <c r="F34" s="133">
        <f>F33</f>
        <v>75250</v>
      </c>
      <c r="G34" s="134" t="s">
        <v>468</v>
      </c>
    </row>
    <row r="35" spans="2:7" ht="18.95" customHeight="1">
      <c r="B35" s="157" t="s">
        <v>454</v>
      </c>
      <c r="C35" s="158"/>
      <c r="D35" s="158"/>
      <c r="E35" s="158"/>
      <c r="F35" s="159"/>
      <c r="G35" s="128" t="s">
        <v>30</v>
      </c>
    </row>
    <row r="36" spans="2:7" ht="18.95" customHeight="1">
      <c r="B36" s="129" t="s">
        <v>56</v>
      </c>
      <c r="C36" s="130" t="s">
        <v>57</v>
      </c>
      <c r="D36" s="131">
        <v>2</v>
      </c>
      <c r="E36" s="131">
        <v>80000</v>
      </c>
      <c r="F36" s="131">
        <v>184000</v>
      </c>
      <c r="G36" s="132" t="s">
        <v>58</v>
      </c>
    </row>
    <row r="37" spans="2:7" ht="18.95" customHeight="1">
      <c r="B37" s="129" t="s">
        <v>455</v>
      </c>
      <c r="C37" s="130" t="s">
        <v>34</v>
      </c>
      <c r="D37" s="131">
        <v>1</v>
      </c>
      <c r="E37" s="131">
        <v>562373</v>
      </c>
      <c r="F37" s="131">
        <v>3514831.25</v>
      </c>
      <c r="G37" s="132" t="s">
        <v>35</v>
      </c>
    </row>
    <row r="38" spans="2:7" ht="20.100000000000001" customHeight="1">
      <c r="B38" s="155" t="s">
        <v>456</v>
      </c>
      <c r="C38" s="156"/>
      <c r="D38" s="133">
        <f>D36+D37</f>
        <v>3</v>
      </c>
      <c r="E38" s="133">
        <f>E36+E37</f>
        <v>642373</v>
      </c>
      <c r="F38" s="133">
        <f>F36+F37</f>
        <v>3698831.25</v>
      </c>
      <c r="G38" s="134" t="s">
        <v>457</v>
      </c>
    </row>
    <row r="39" spans="2:7" ht="20.100000000000001" customHeight="1">
      <c r="B39" s="157" t="s">
        <v>458</v>
      </c>
      <c r="C39" s="158"/>
      <c r="D39" s="158"/>
      <c r="E39" s="158"/>
      <c r="F39" s="159"/>
      <c r="G39" s="128" t="s">
        <v>299</v>
      </c>
    </row>
    <row r="40" spans="2:7" ht="15.75">
      <c r="B40" s="129" t="s">
        <v>459</v>
      </c>
      <c r="C40" s="130" t="s">
        <v>32</v>
      </c>
      <c r="D40" s="131">
        <v>205</v>
      </c>
      <c r="E40" s="131">
        <v>11482140</v>
      </c>
      <c r="F40" s="131">
        <v>184102438.46000001</v>
      </c>
      <c r="G40" s="132" t="s">
        <v>460</v>
      </c>
    </row>
    <row r="41" spans="2:7" ht="15.75">
      <c r="B41" s="155" t="s">
        <v>461</v>
      </c>
      <c r="C41" s="156"/>
      <c r="D41" s="133">
        <f>D40</f>
        <v>205</v>
      </c>
      <c r="E41" s="133">
        <f>E40</f>
        <v>11482140</v>
      </c>
      <c r="F41" s="133">
        <f>F40</f>
        <v>184102438.46000001</v>
      </c>
      <c r="G41" s="134" t="s">
        <v>462</v>
      </c>
    </row>
    <row r="42" spans="2:7" ht="15.75">
      <c r="B42" s="155" t="s">
        <v>441</v>
      </c>
      <c r="C42" s="156"/>
      <c r="D42" s="133">
        <f>D31+D34+D38+D41</f>
        <v>308</v>
      </c>
      <c r="E42" s="133">
        <f>E31+E34+E38+E41</f>
        <v>508882777</v>
      </c>
      <c r="F42" s="133">
        <f>F31+F34+F38+F41</f>
        <v>334775520.85000002</v>
      </c>
      <c r="G42" s="134" t="s">
        <v>442</v>
      </c>
    </row>
  </sheetData>
  <mergeCells count="20">
    <mergeCell ref="B1:G1"/>
    <mergeCell ref="B2:G2"/>
    <mergeCell ref="B21:G21"/>
    <mergeCell ref="B22:G22"/>
    <mergeCell ref="B4:F4"/>
    <mergeCell ref="B12:C12"/>
    <mergeCell ref="B13:F13"/>
    <mergeCell ref="B15:C15"/>
    <mergeCell ref="B16:F16"/>
    <mergeCell ref="B18:C18"/>
    <mergeCell ref="B19:C19"/>
    <mergeCell ref="B38:C38"/>
    <mergeCell ref="B39:F39"/>
    <mergeCell ref="B41:C41"/>
    <mergeCell ref="B42:C42"/>
    <mergeCell ref="B24:F24"/>
    <mergeCell ref="B31:C31"/>
    <mergeCell ref="B32:F32"/>
    <mergeCell ref="B34:C34"/>
    <mergeCell ref="B35:F35"/>
  </mergeCells>
  <printOptions horizontalCentered="1"/>
  <pageMargins left="0" right="0" top="0" bottom="0" header="0" footer="0"/>
  <pageSetup paperSize="9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D5C5F-5F1B-462F-917F-48E44344F511}">
  <dimension ref="B1:G7"/>
  <sheetViews>
    <sheetView rightToLeft="1" workbookViewId="0">
      <selection activeCell="E28" sqref="E28"/>
    </sheetView>
  </sheetViews>
  <sheetFormatPr defaultRowHeight="12.75"/>
  <cols>
    <col min="1" max="1" width="2" customWidth="1"/>
    <col min="2" max="2" width="27.85546875" customWidth="1"/>
    <col min="3" max="3" width="8.85546875" customWidth="1"/>
    <col min="4" max="4" width="11.140625" customWidth="1"/>
    <col min="5" max="5" width="19.140625" customWidth="1"/>
    <col min="6" max="6" width="17.28515625" customWidth="1"/>
    <col min="7" max="7" width="47.7109375" customWidth="1"/>
    <col min="257" max="257" width="2" customWidth="1"/>
    <col min="258" max="258" width="27.85546875" customWidth="1"/>
    <col min="259" max="259" width="8.85546875" customWidth="1"/>
    <col min="260" max="260" width="11.140625" customWidth="1"/>
    <col min="261" max="261" width="19.140625" customWidth="1"/>
    <col min="262" max="262" width="17.28515625" customWidth="1"/>
    <col min="263" max="263" width="47.7109375" customWidth="1"/>
    <col min="513" max="513" width="2" customWidth="1"/>
    <col min="514" max="514" width="27.85546875" customWidth="1"/>
    <col min="515" max="515" width="8.85546875" customWidth="1"/>
    <col min="516" max="516" width="11.140625" customWidth="1"/>
    <col min="517" max="517" width="19.140625" customWidth="1"/>
    <col min="518" max="518" width="17.28515625" customWidth="1"/>
    <col min="519" max="519" width="47.7109375" customWidth="1"/>
    <col min="769" max="769" width="2" customWidth="1"/>
    <col min="770" max="770" width="27.85546875" customWidth="1"/>
    <col min="771" max="771" width="8.85546875" customWidth="1"/>
    <col min="772" max="772" width="11.140625" customWidth="1"/>
    <col min="773" max="773" width="19.140625" customWidth="1"/>
    <col min="774" max="774" width="17.28515625" customWidth="1"/>
    <col min="775" max="775" width="47.7109375" customWidth="1"/>
    <col min="1025" max="1025" width="2" customWidth="1"/>
    <col min="1026" max="1026" width="27.85546875" customWidth="1"/>
    <col min="1027" max="1027" width="8.85546875" customWidth="1"/>
    <col min="1028" max="1028" width="11.140625" customWidth="1"/>
    <col min="1029" max="1029" width="19.140625" customWidth="1"/>
    <col min="1030" max="1030" width="17.28515625" customWidth="1"/>
    <col min="1031" max="1031" width="47.7109375" customWidth="1"/>
    <col min="1281" max="1281" width="2" customWidth="1"/>
    <col min="1282" max="1282" width="27.85546875" customWidth="1"/>
    <col min="1283" max="1283" width="8.85546875" customWidth="1"/>
    <col min="1284" max="1284" width="11.140625" customWidth="1"/>
    <col min="1285" max="1285" width="19.140625" customWidth="1"/>
    <col min="1286" max="1286" width="17.28515625" customWidth="1"/>
    <col min="1287" max="1287" width="47.7109375" customWidth="1"/>
    <col min="1537" max="1537" width="2" customWidth="1"/>
    <col min="1538" max="1538" width="27.85546875" customWidth="1"/>
    <col min="1539" max="1539" width="8.85546875" customWidth="1"/>
    <col min="1540" max="1540" width="11.140625" customWidth="1"/>
    <col min="1541" max="1541" width="19.140625" customWidth="1"/>
    <col min="1542" max="1542" width="17.28515625" customWidth="1"/>
    <col min="1543" max="1543" width="47.7109375" customWidth="1"/>
    <col min="1793" max="1793" width="2" customWidth="1"/>
    <col min="1794" max="1794" width="27.85546875" customWidth="1"/>
    <col min="1795" max="1795" width="8.85546875" customWidth="1"/>
    <col min="1796" max="1796" width="11.140625" customWidth="1"/>
    <col min="1797" max="1797" width="19.140625" customWidth="1"/>
    <col min="1798" max="1798" width="17.28515625" customWidth="1"/>
    <col min="1799" max="1799" width="47.7109375" customWidth="1"/>
    <col min="2049" max="2049" width="2" customWidth="1"/>
    <col min="2050" max="2050" width="27.85546875" customWidth="1"/>
    <col min="2051" max="2051" width="8.85546875" customWidth="1"/>
    <col min="2052" max="2052" width="11.140625" customWidth="1"/>
    <col min="2053" max="2053" width="19.140625" customWidth="1"/>
    <col min="2054" max="2054" width="17.28515625" customWidth="1"/>
    <col min="2055" max="2055" width="47.7109375" customWidth="1"/>
    <col min="2305" max="2305" width="2" customWidth="1"/>
    <col min="2306" max="2306" width="27.85546875" customWidth="1"/>
    <col min="2307" max="2307" width="8.85546875" customWidth="1"/>
    <col min="2308" max="2308" width="11.140625" customWidth="1"/>
    <col min="2309" max="2309" width="19.140625" customWidth="1"/>
    <col min="2310" max="2310" width="17.28515625" customWidth="1"/>
    <col min="2311" max="2311" width="47.7109375" customWidth="1"/>
    <col min="2561" max="2561" width="2" customWidth="1"/>
    <col min="2562" max="2562" width="27.85546875" customWidth="1"/>
    <col min="2563" max="2563" width="8.85546875" customWidth="1"/>
    <col min="2564" max="2564" width="11.140625" customWidth="1"/>
    <col min="2565" max="2565" width="19.140625" customWidth="1"/>
    <col min="2566" max="2566" width="17.28515625" customWidth="1"/>
    <col min="2567" max="2567" width="47.7109375" customWidth="1"/>
    <col min="2817" max="2817" width="2" customWidth="1"/>
    <col min="2818" max="2818" width="27.85546875" customWidth="1"/>
    <col min="2819" max="2819" width="8.85546875" customWidth="1"/>
    <col min="2820" max="2820" width="11.140625" customWidth="1"/>
    <col min="2821" max="2821" width="19.140625" customWidth="1"/>
    <col min="2822" max="2822" width="17.28515625" customWidth="1"/>
    <col min="2823" max="2823" width="47.7109375" customWidth="1"/>
    <col min="3073" max="3073" width="2" customWidth="1"/>
    <col min="3074" max="3074" width="27.85546875" customWidth="1"/>
    <col min="3075" max="3075" width="8.85546875" customWidth="1"/>
    <col min="3076" max="3076" width="11.140625" customWidth="1"/>
    <col min="3077" max="3077" width="19.140625" customWidth="1"/>
    <col min="3078" max="3078" width="17.28515625" customWidth="1"/>
    <col min="3079" max="3079" width="47.7109375" customWidth="1"/>
    <col min="3329" max="3329" width="2" customWidth="1"/>
    <col min="3330" max="3330" width="27.85546875" customWidth="1"/>
    <col min="3331" max="3331" width="8.85546875" customWidth="1"/>
    <col min="3332" max="3332" width="11.140625" customWidth="1"/>
    <col min="3333" max="3333" width="19.140625" customWidth="1"/>
    <col min="3334" max="3334" width="17.28515625" customWidth="1"/>
    <col min="3335" max="3335" width="47.7109375" customWidth="1"/>
    <col min="3585" max="3585" width="2" customWidth="1"/>
    <col min="3586" max="3586" width="27.85546875" customWidth="1"/>
    <col min="3587" max="3587" width="8.85546875" customWidth="1"/>
    <col min="3588" max="3588" width="11.140625" customWidth="1"/>
    <col min="3589" max="3589" width="19.140625" customWidth="1"/>
    <col min="3590" max="3590" width="17.28515625" customWidth="1"/>
    <col min="3591" max="3591" width="47.7109375" customWidth="1"/>
    <col min="3841" max="3841" width="2" customWidth="1"/>
    <col min="3842" max="3842" width="27.85546875" customWidth="1"/>
    <col min="3843" max="3843" width="8.85546875" customWidth="1"/>
    <col min="3844" max="3844" width="11.140625" customWidth="1"/>
    <col min="3845" max="3845" width="19.140625" customWidth="1"/>
    <col min="3846" max="3846" width="17.28515625" customWidth="1"/>
    <col min="3847" max="3847" width="47.7109375" customWidth="1"/>
    <col min="4097" max="4097" width="2" customWidth="1"/>
    <col min="4098" max="4098" width="27.85546875" customWidth="1"/>
    <col min="4099" max="4099" width="8.85546875" customWidth="1"/>
    <col min="4100" max="4100" width="11.140625" customWidth="1"/>
    <col min="4101" max="4101" width="19.140625" customWidth="1"/>
    <col min="4102" max="4102" width="17.28515625" customWidth="1"/>
    <col min="4103" max="4103" width="47.7109375" customWidth="1"/>
    <col min="4353" max="4353" width="2" customWidth="1"/>
    <col min="4354" max="4354" width="27.85546875" customWidth="1"/>
    <col min="4355" max="4355" width="8.85546875" customWidth="1"/>
    <col min="4356" max="4356" width="11.140625" customWidth="1"/>
    <col min="4357" max="4357" width="19.140625" customWidth="1"/>
    <col min="4358" max="4358" width="17.28515625" customWidth="1"/>
    <col min="4359" max="4359" width="47.7109375" customWidth="1"/>
    <col min="4609" max="4609" width="2" customWidth="1"/>
    <col min="4610" max="4610" width="27.85546875" customWidth="1"/>
    <col min="4611" max="4611" width="8.85546875" customWidth="1"/>
    <col min="4612" max="4612" width="11.140625" customWidth="1"/>
    <col min="4613" max="4613" width="19.140625" customWidth="1"/>
    <col min="4614" max="4614" width="17.28515625" customWidth="1"/>
    <col min="4615" max="4615" width="47.7109375" customWidth="1"/>
    <col min="4865" max="4865" width="2" customWidth="1"/>
    <col min="4866" max="4866" width="27.85546875" customWidth="1"/>
    <col min="4867" max="4867" width="8.85546875" customWidth="1"/>
    <col min="4868" max="4868" width="11.140625" customWidth="1"/>
    <col min="4869" max="4869" width="19.140625" customWidth="1"/>
    <col min="4870" max="4870" width="17.28515625" customWidth="1"/>
    <col min="4871" max="4871" width="47.7109375" customWidth="1"/>
    <col min="5121" max="5121" width="2" customWidth="1"/>
    <col min="5122" max="5122" width="27.85546875" customWidth="1"/>
    <col min="5123" max="5123" width="8.85546875" customWidth="1"/>
    <col min="5124" max="5124" width="11.140625" customWidth="1"/>
    <col min="5125" max="5125" width="19.140625" customWidth="1"/>
    <col min="5126" max="5126" width="17.28515625" customWidth="1"/>
    <col min="5127" max="5127" width="47.7109375" customWidth="1"/>
    <col min="5377" max="5377" width="2" customWidth="1"/>
    <col min="5378" max="5378" width="27.85546875" customWidth="1"/>
    <col min="5379" max="5379" width="8.85546875" customWidth="1"/>
    <col min="5380" max="5380" width="11.140625" customWidth="1"/>
    <col min="5381" max="5381" width="19.140625" customWidth="1"/>
    <col min="5382" max="5382" width="17.28515625" customWidth="1"/>
    <col min="5383" max="5383" width="47.7109375" customWidth="1"/>
    <col min="5633" max="5633" width="2" customWidth="1"/>
    <col min="5634" max="5634" width="27.85546875" customWidth="1"/>
    <col min="5635" max="5635" width="8.85546875" customWidth="1"/>
    <col min="5636" max="5636" width="11.140625" customWidth="1"/>
    <col min="5637" max="5637" width="19.140625" customWidth="1"/>
    <col min="5638" max="5638" width="17.28515625" customWidth="1"/>
    <col min="5639" max="5639" width="47.7109375" customWidth="1"/>
    <col min="5889" max="5889" width="2" customWidth="1"/>
    <col min="5890" max="5890" width="27.85546875" customWidth="1"/>
    <col min="5891" max="5891" width="8.85546875" customWidth="1"/>
    <col min="5892" max="5892" width="11.140625" customWidth="1"/>
    <col min="5893" max="5893" width="19.140625" customWidth="1"/>
    <col min="5894" max="5894" width="17.28515625" customWidth="1"/>
    <col min="5895" max="5895" width="47.7109375" customWidth="1"/>
    <col min="6145" max="6145" width="2" customWidth="1"/>
    <col min="6146" max="6146" width="27.85546875" customWidth="1"/>
    <col min="6147" max="6147" width="8.85546875" customWidth="1"/>
    <col min="6148" max="6148" width="11.140625" customWidth="1"/>
    <col min="6149" max="6149" width="19.140625" customWidth="1"/>
    <col min="6150" max="6150" width="17.28515625" customWidth="1"/>
    <col min="6151" max="6151" width="47.7109375" customWidth="1"/>
    <col min="6401" max="6401" width="2" customWidth="1"/>
    <col min="6402" max="6402" width="27.85546875" customWidth="1"/>
    <col min="6403" max="6403" width="8.85546875" customWidth="1"/>
    <col min="6404" max="6404" width="11.140625" customWidth="1"/>
    <col min="6405" max="6405" width="19.140625" customWidth="1"/>
    <col min="6406" max="6406" width="17.28515625" customWidth="1"/>
    <col min="6407" max="6407" width="47.7109375" customWidth="1"/>
    <col min="6657" max="6657" width="2" customWidth="1"/>
    <col min="6658" max="6658" width="27.85546875" customWidth="1"/>
    <col min="6659" max="6659" width="8.85546875" customWidth="1"/>
    <col min="6660" max="6660" width="11.140625" customWidth="1"/>
    <col min="6661" max="6661" width="19.140625" customWidth="1"/>
    <col min="6662" max="6662" width="17.28515625" customWidth="1"/>
    <col min="6663" max="6663" width="47.7109375" customWidth="1"/>
    <col min="6913" max="6913" width="2" customWidth="1"/>
    <col min="6914" max="6914" width="27.85546875" customWidth="1"/>
    <col min="6915" max="6915" width="8.85546875" customWidth="1"/>
    <col min="6916" max="6916" width="11.140625" customWidth="1"/>
    <col min="6917" max="6917" width="19.140625" customWidth="1"/>
    <col min="6918" max="6918" width="17.28515625" customWidth="1"/>
    <col min="6919" max="6919" width="47.7109375" customWidth="1"/>
    <col min="7169" max="7169" width="2" customWidth="1"/>
    <col min="7170" max="7170" width="27.85546875" customWidth="1"/>
    <col min="7171" max="7171" width="8.85546875" customWidth="1"/>
    <col min="7172" max="7172" width="11.140625" customWidth="1"/>
    <col min="7173" max="7173" width="19.140625" customWidth="1"/>
    <col min="7174" max="7174" width="17.28515625" customWidth="1"/>
    <col min="7175" max="7175" width="47.7109375" customWidth="1"/>
    <col min="7425" max="7425" width="2" customWidth="1"/>
    <col min="7426" max="7426" width="27.85546875" customWidth="1"/>
    <col min="7427" max="7427" width="8.85546875" customWidth="1"/>
    <col min="7428" max="7428" width="11.140625" customWidth="1"/>
    <col min="7429" max="7429" width="19.140625" customWidth="1"/>
    <col min="7430" max="7430" width="17.28515625" customWidth="1"/>
    <col min="7431" max="7431" width="47.7109375" customWidth="1"/>
    <col min="7681" max="7681" width="2" customWidth="1"/>
    <col min="7682" max="7682" width="27.85546875" customWidth="1"/>
    <col min="7683" max="7683" width="8.85546875" customWidth="1"/>
    <col min="7684" max="7684" width="11.140625" customWidth="1"/>
    <col min="7685" max="7685" width="19.140625" customWidth="1"/>
    <col min="7686" max="7686" width="17.28515625" customWidth="1"/>
    <col min="7687" max="7687" width="47.7109375" customWidth="1"/>
    <col min="7937" max="7937" width="2" customWidth="1"/>
    <col min="7938" max="7938" width="27.85546875" customWidth="1"/>
    <col min="7939" max="7939" width="8.85546875" customWidth="1"/>
    <col min="7940" max="7940" width="11.140625" customWidth="1"/>
    <col min="7941" max="7941" width="19.140625" customWidth="1"/>
    <col min="7942" max="7942" width="17.28515625" customWidth="1"/>
    <col min="7943" max="7943" width="47.7109375" customWidth="1"/>
    <col min="8193" max="8193" width="2" customWidth="1"/>
    <col min="8194" max="8194" width="27.85546875" customWidth="1"/>
    <col min="8195" max="8195" width="8.85546875" customWidth="1"/>
    <col min="8196" max="8196" width="11.140625" customWidth="1"/>
    <col min="8197" max="8197" width="19.140625" customWidth="1"/>
    <col min="8198" max="8198" width="17.28515625" customWidth="1"/>
    <col min="8199" max="8199" width="47.7109375" customWidth="1"/>
    <col min="8449" max="8449" width="2" customWidth="1"/>
    <col min="8450" max="8450" width="27.85546875" customWidth="1"/>
    <col min="8451" max="8451" width="8.85546875" customWidth="1"/>
    <col min="8452" max="8452" width="11.140625" customWidth="1"/>
    <col min="8453" max="8453" width="19.140625" customWidth="1"/>
    <col min="8454" max="8454" width="17.28515625" customWidth="1"/>
    <col min="8455" max="8455" width="47.7109375" customWidth="1"/>
    <col min="8705" max="8705" width="2" customWidth="1"/>
    <col min="8706" max="8706" width="27.85546875" customWidth="1"/>
    <col min="8707" max="8707" width="8.85546875" customWidth="1"/>
    <col min="8708" max="8708" width="11.140625" customWidth="1"/>
    <col min="8709" max="8709" width="19.140625" customWidth="1"/>
    <col min="8710" max="8710" width="17.28515625" customWidth="1"/>
    <col min="8711" max="8711" width="47.7109375" customWidth="1"/>
    <col min="8961" max="8961" width="2" customWidth="1"/>
    <col min="8962" max="8962" width="27.85546875" customWidth="1"/>
    <col min="8963" max="8963" width="8.85546875" customWidth="1"/>
    <col min="8964" max="8964" width="11.140625" customWidth="1"/>
    <col min="8965" max="8965" width="19.140625" customWidth="1"/>
    <col min="8966" max="8966" width="17.28515625" customWidth="1"/>
    <col min="8967" max="8967" width="47.7109375" customWidth="1"/>
    <col min="9217" max="9217" width="2" customWidth="1"/>
    <col min="9218" max="9218" width="27.85546875" customWidth="1"/>
    <col min="9219" max="9219" width="8.85546875" customWidth="1"/>
    <col min="9220" max="9220" width="11.140625" customWidth="1"/>
    <col min="9221" max="9221" width="19.140625" customWidth="1"/>
    <col min="9222" max="9222" width="17.28515625" customWidth="1"/>
    <col min="9223" max="9223" width="47.7109375" customWidth="1"/>
    <col min="9473" max="9473" width="2" customWidth="1"/>
    <col min="9474" max="9474" width="27.85546875" customWidth="1"/>
    <col min="9475" max="9475" width="8.85546875" customWidth="1"/>
    <col min="9476" max="9476" width="11.140625" customWidth="1"/>
    <col min="9477" max="9477" width="19.140625" customWidth="1"/>
    <col min="9478" max="9478" width="17.28515625" customWidth="1"/>
    <col min="9479" max="9479" width="47.7109375" customWidth="1"/>
    <col min="9729" max="9729" width="2" customWidth="1"/>
    <col min="9730" max="9730" width="27.85546875" customWidth="1"/>
    <col min="9731" max="9731" width="8.85546875" customWidth="1"/>
    <col min="9732" max="9732" width="11.140625" customWidth="1"/>
    <col min="9733" max="9733" width="19.140625" customWidth="1"/>
    <col min="9734" max="9734" width="17.28515625" customWidth="1"/>
    <col min="9735" max="9735" width="47.7109375" customWidth="1"/>
    <col min="9985" max="9985" width="2" customWidth="1"/>
    <col min="9986" max="9986" width="27.85546875" customWidth="1"/>
    <col min="9987" max="9987" width="8.85546875" customWidth="1"/>
    <col min="9988" max="9988" width="11.140625" customWidth="1"/>
    <col min="9989" max="9989" width="19.140625" customWidth="1"/>
    <col min="9990" max="9990" width="17.28515625" customWidth="1"/>
    <col min="9991" max="9991" width="47.7109375" customWidth="1"/>
    <col min="10241" max="10241" width="2" customWidth="1"/>
    <col min="10242" max="10242" width="27.85546875" customWidth="1"/>
    <col min="10243" max="10243" width="8.85546875" customWidth="1"/>
    <col min="10244" max="10244" width="11.140625" customWidth="1"/>
    <col min="10245" max="10245" width="19.140625" customWidth="1"/>
    <col min="10246" max="10246" width="17.28515625" customWidth="1"/>
    <col min="10247" max="10247" width="47.7109375" customWidth="1"/>
    <col min="10497" max="10497" width="2" customWidth="1"/>
    <col min="10498" max="10498" width="27.85546875" customWidth="1"/>
    <col min="10499" max="10499" width="8.85546875" customWidth="1"/>
    <col min="10500" max="10500" width="11.140625" customWidth="1"/>
    <col min="10501" max="10501" width="19.140625" customWidth="1"/>
    <col min="10502" max="10502" width="17.28515625" customWidth="1"/>
    <col min="10503" max="10503" width="47.7109375" customWidth="1"/>
    <col min="10753" max="10753" width="2" customWidth="1"/>
    <col min="10754" max="10754" width="27.85546875" customWidth="1"/>
    <col min="10755" max="10755" width="8.85546875" customWidth="1"/>
    <col min="10756" max="10756" width="11.140625" customWidth="1"/>
    <col min="10757" max="10757" width="19.140625" customWidth="1"/>
    <col min="10758" max="10758" width="17.28515625" customWidth="1"/>
    <col min="10759" max="10759" width="47.7109375" customWidth="1"/>
    <col min="11009" max="11009" width="2" customWidth="1"/>
    <col min="11010" max="11010" width="27.85546875" customWidth="1"/>
    <col min="11011" max="11011" width="8.85546875" customWidth="1"/>
    <col min="11012" max="11012" width="11.140625" customWidth="1"/>
    <col min="11013" max="11013" width="19.140625" customWidth="1"/>
    <col min="11014" max="11014" width="17.28515625" customWidth="1"/>
    <col min="11015" max="11015" width="47.7109375" customWidth="1"/>
    <col min="11265" max="11265" width="2" customWidth="1"/>
    <col min="11266" max="11266" width="27.85546875" customWidth="1"/>
    <col min="11267" max="11267" width="8.85546875" customWidth="1"/>
    <col min="11268" max="11268" width="11.140625" customWidth="1"/>
    <col min="11269" max="11269" width="19.140625" customWidth="1"/>
    <col min="11270" max="11270" width="17.28515625" customWidth="1"/>
    <col min="11271" max="11271" width="47.7109375" customWidth="1"/>
    <col min="11521" max="11521" width="2" customWidth="1"/>
    <col min="11522" max="11522" width="27.85546875" customWidth="1"/>
    <col min="11523" max="11523" width="8.85546875" customWidth="1"/>
    <col min="11524" max="11524" width="11.140625" customWidth="1"/>
    <col min="11525" max="11525" width="19.140625" customWidth="1"/>
    <col min="11526" max="11526" width="17.28515625" customWidth="1"/>
    <col min="11527" max="11527" width="47.7109375" customWidth="1"/>
    <col min="11777" max="11777" width="2" customWidth="1"/>
    <col min="11778" max="11778" width="27.85546875" customWidth="1"/>
    <col min="11779" max="11779" width="8.85546875" customWidth="1"/>
    <col min="11780" max="11780" width="11.140625" customWidth="1"/>
    <col min="11781" max="11781" width="19.140625" customWidth="1"/>
    <col min="11782" max="11782" width="17.28515625" customWidth="1"/>
    <col min="11783" max="11783" width="47.7109375" customWidth="1"/>
    <col min="12033" max="12033" width="2" customWidth="1"/>
    <col min="12034" max="12034" width="27.85546875" customWidth="1"/>
    <col min="12035" max="12035" width="8.85546875" customWidth="1"/>
    <col min="12036" max="12036" width="11.140625" customWidth="1"/>
    <col min="12037" max="12037" width="19.140625" customWidth="1"/>
    <col min="12038" max="12038" width="17.28515625" customWidth="1"/>
    <col min="12039" max="12039" width="47.7109375" customWidth="1"/>
    <col min="12289" max="12289" width="2" customWidth="1"/>
    <col min="12290" max="12290" width="27.85546875" customWidth="1"/>
    <col min="12291" max="12291" width="8.85546875" customWidth="1"/>
    <col min="12292" max="12292" width="11.140625" customWidth="1"/>
    <col min="12293" max="12293" width="19.140625" customWidth="1"/>
    <col min="12294" max="12294" width="17.28515625" customWidth="1"/>
    <col min="12295" max="12295" width="47.7109375" customWidth="1"/>
    <col min="12545" max="12545" width="2" customWidth="1"/>
    <col min="12546" max="12546" width="27.85546875" customWidth="1"/>
    <col min="12547" max="12547" width="8.85546875" customWidth="1"/>
    <col min="12548" max="12548" width="11.140625" customWidth="1"/>
    <col min="12549" max="12549" width="19.140625" customWidth="1"/>
    <col min="12550" max="12550" width="17.28515625" customWidth="1"/>
    <col min="12551" max="12551" width="47.7109375" customWidth="1"/>
    <col min="12801" max="12801" width="2" customWidth="1"/>
    <col min="12802" max="12802" width="27.85546875" customWidth="1"/>
    <col min="12803" max="12803" width="8.85546875" customWidth="1"/>
    <col min="12804" max="12804" width="11.140625" customWidth="1"/>
    <col min="12805" max="12805" width="19.140625" customWidth="1"/>
    <col min="12806" max="12806" width="17.28515625" customWidth="1"/>
    <col min="12807" max="12807" width="47.7109375" customWidth="1"/>
    <col min="13057" max="13057" width="2" customWidth="1"/>
    <col min="13058" max="13058" width="27.85546875" customWidth="1"/>
    <col min="13059" max="13059" width="8.85546875" customWidth="1"/>
    <col min="13060" max="13060" width="11.140625" customWidth="1"/>
    <col min="13061" max="13061" width="19.140625" customWidth="1"/>
    <col min="13062" max="13062" width="17.28515625" customWidth="1"/>
    <col min="13063" max="13063" width="47.7109375" customWidth="1"/>
    <col min="13313" max="13313" width="2" customWidth="1"/>
    <col min="13314" max="13314" width="27.85546875" customWidth="1"/>
    <col min="13315" max="13315" width="8.85546875" customWidth="1"/>
    <col min="13316" max="13316" width="11.140625" customWidth="1"/>
    <col min="13317" max="13317" width="19.140625" customWidth="1"/>
    <col min="13318" max="13318" width="17.28515625" customWidth="1"/>
    <col min="13319" max="13319" width="47.7109375" customWidth="1"/>
    <col min="13569" max="13569" width="2" customWidth="1"/>
    <col min="13570" max="13570" width="27.85546875" customWidth="1"/>
    <col min="13571" max="13571" width="8.85546875" customWidth="1"/>
    <col min="13572" max="13572" width="11.140625" customWidth="1"/>
    <col min="13573" max="13573" width="19.140625" customWidth="1"/>
    <col min="13574" max="13574" width="17.28515625" customWidth="1"/>
    <col min="13575" max="13575" width="47.7109375" customWidth="1"/>
    <col min="13825" max="13825" width="2" customWidth="1"/>
    <col min="13826" max="13826" width="27.85546875" customWidth="1"/>
    <col min="13827" max="13827" width="8.85546875" customWidth="1"/>
    <col min="13828" max="13828" width="11.140625" customWidth="1"/>
    <col min="13829" max="13829" width="19.140625" customWidth="1"/>
    <col min="13830" max="13830" width="17.28515625" customWidth="1"/>
    <col min="13831" max="13831" width="47.7109375" customWidth="1"/>
    <col min="14081" max="14081" width="2" customWidth="1"/>
    <col min="14082" max="14082" width="27.85546875" customWidth="1"/>
    <col min="14083" max="14083" width="8.85546875" customWidth="1"/>
    <col min="14084" max="14084" width="11.140625" customWidth="1"/>
    <col min="14085" max="14085" width="19.140625" customWidth="1"/>
    <col min="14086" max="14086" width="17.28515625" customWidth="1"/>
    <col min="14087" max="14087" width="47.7109375" customWidth="1"/>
    <col min="14337" max="14337" width="2" customWidth="1"/>
    <col min="14338" max="14338" width="27.85546875" customWidth="1"/>
    <col min="14339" max="14339" width="8.85546875" customWidth="1"/>
    <col min="14340" max="14340" width="11.140625" customWidth="1"/>
    <col min="14341" max="14341" width="19.140625" customWidth="1"/>
    <col min="14342" max="14342" width="17.28515625" customWidth="1"/>
    <col min="14343" max="14343" width="47.7109375" customWidth="1"/>
    <col min="14593" max="14593" width="2" customWidth="1"/>
    <col min="14594" max="14594" width="27.85546875" customWidth="1"/>
    <col min="14595" max="14595" width="8.85546875" customWidth="1"/>
    <col min="14596" max="14596" width="11.140625" customWidth="1"/>
    <col min="14597" max="14597" width="19.140625" customWidth="1"/>
    <col min="14598" max="14598" width="17.28515625" customWidth="1"/>
    <col min="14599" max="14599" width="47.7109375" customWidth="1"/>
    <col min="14849" max="14849" width="2" customWidth="1"/>
    <col min="14850" max="14850" width="27.85546875" customWidth="1"/>
    <col min="14851" max="14851" width="8.85546875" customWidth="1"/>
    <col min="14852" max="14852" width="11.140625" customWidth="1"/>
    <col min="14853" max="14853" width="19.140625" customWidth="1"/>
    <col min="14854" max="14854" width="17.28515625" customWidth="1"/>
    <col min="14855" max="14855" width="47.7109375" customWidth="1"/>
    <col min="15105" max="15105" width="2" customWidth="1"/>
    <col min="15106" max="15106" width="27.85546875" customWidth="1"/>
    <col min="15107" max="15107" width="8.85546875" customWidth="1"/>
    <col min="15108" max="15108" width="11.140625" customWidth="1"/>
    <col min="15109" max="15109" width="19.140625" customWidth="1"/>
    <col min="15110" max="15110" width="17.28515625" customWidth="1"/>
    <col min="15111" max="15111" width="47.7109375" customWidth="1"/>
    <col min="15361" max="15361" width="2" customWidth="1"/>
    <col min="15362" max="15362" width="27.85546875" customWidth="1"/>
    <col min="15363" max="15363" width="8.85546875" customWidth="1"/>
    <col min="15364" max="15364" width="11.140625" customWidth="1"/>
    <col min="15365" max="15365" width="19.140625" customWidth="1"/>
    <col min="15366" max="15366" width="17.28515625" customWidth="1"/>
    <col min="15367" max="15367" width="47.7109375" customWidth="1"/>
    <col min="15617" max="15617" width="2" customWidth="1"/>
    <col min="15618" max="15618" width="27.85546875" customWidth="1"/>
    <col min="15619" max="15619" width="8.85546875" customWidth="1"/>
    <col min="15620" max="15620" width="11.140625" customWidth="1"/>
    <col min="15621" max="15621" width="19.140625" customWidth="1"/>
    <col min="15622" max="15622" width="17.28515625" customWidth="1"/>
    <col min="15623" max="15623" width="47.7109375" customWidth="1"/>
    <col min="15873" max="15873" width="2" customWidth="1"/>
    <col min="15874" max="15874" width="27.85546875" customWidth="1"/>
    <col min="15875" max="15875" width="8.85546875" customWidth="1"/>
    <col min="15876" max="15876" width="11.140625" customWidth="1"/>
    <col min="15877" max="15877" width="19.140625" customWidth="1"/>
    <col min="15878" max="15878" width="17.28515625" customWidth="1"/>
    <col min="15879" max="15879" width="47.7109375" customWidth="1"/>
    <col min="16129" max="16129" width="2" customWidth="1"/>
    <col min="16130" max="16130" width="27.85546875" customWidth="1"/>
    <col min="16131" max="16131" width="8.85546875" customWidth="1"/>
    <col min="16132" max="16132" width="11.140625" customWidth="1"/>
    <col min="16133" max="16133" width="19.140625" customWidth="1"/>
    <col min="16134" max="16134" width="17.28515625" customWidth="1"/>
    <col min="16135" max="16135" width="47.7109375" customWidth="1"/>
  </cols>
  <sheetData>
    <row r="1" spans="2:7" ht="44.25" customHeight="1">
      <c r="B1" s="162" t="s">
        <v>443</v>
      </c>
      <c r="C1" s="162"/>
      <c r="D1" s="162"/>
      <c r="E1" s="162"/>
      <c r="F1" s="162"/>
      <c r="G1" s="162"/>
    </row>
    <row r="2" spans="2:7" ht="44.25" customHeight="1">
      <c r="B2" s="161" t="s">
        <v>418</v>
      </c>
      <c r="C2" s="161"/>
      <c r="D2" s="161"/>
      <c r="E2" s="161"/>
      <c r="F2" s="161"/>
      <c r="G2" s="161"/>
    </row>
    <row r="3" spans="2:7" ht="31.5">
      <c r="B3" s="115" t="s">
        <v>0</v>
      </c>
      <c r="C3" s="116" t="s">
        <v>119</v>
      </c>
      <c r="D3" s="116" t="s">
        <v>120</v>
      </c>
      <c r="E3" s="116" t="s">
        <v>434</v>
      </c>
      <c r="F3" s="116" t="s">
        <v>121</v>
      </c>
      <c r="G3" s="117" t="s">
        <v>435</v>
      </c>
    </row>
    <row r="4" spans="2:7" ht="15.75">
      <c r="B4" s="163" t="s">
        <v>428</v>
      </c>
      <c r="C4" s="164"/>
      <c r="D4" s="164"/>
      <c r="E4" s="164"/>
      <c r="F4" s="165"/>
      <c r="G4" s="118" t="s">
        <v>436</v>
      </c>
    </row>
    <row r="5" spans="2:7" ht="15.75">
      <c r="B5" s="119" t="s">
        <v>437</v>
      </c>
      <c r="C5" s="120" t="s">
        <v>430</v>
      </c>
      <c r="D5" s="121">
        <v>2</v>
      </c>
      <c r="E5" s="121">
        <v>50100000</v>
      </c>
      <c r="F5" s="121">
        <v>1252500000</v>
      </c>
      <c r="G5" s="122" t="s">
        <v>438</v>
      </c>
    </row>
    <row r="6" spans="2:7" ht="15.75">
      <c r="B6" s="136" t="s">
        <v>439</v>
      </c>
      <c r="C6" s="138"/>
      <c r="D6" s="123">
        <v>2</v>
      </c>
      <c r="E6" s="123">
        <v>50100000</v>
      </c>
      <c r="F6" s="123">
        <v>1252500000</v>
      </c>
      <c r="G6" s="124" t="s">
        <v>440</v>
      </c>
    </row>
    <row r="7" spans="2:7" ht="15.75">
      <c r="B7" s="166" t="s">
        <v>441</v>
      </c>
      <c r="C7" s="167"/>
      <c r="D7" s="123">
        <v>2</v>
      </c>
      <c r="E7" s="123">
        <v>50100000</v>
      </c>
      <c r="F7" s="123">
        <v>1252500000</v>
      </c>
      <c r="G7" s="124" t="s">
        <v>442</v>
      </c>
    </row>
  </sheetData>
  <mergeCells count="5">
    <mergeCell ref="B1:G1"/>
    <mergeCell ref="B2:G2"/>
    <mergeCell ref="B4:F4"/>
    <mergeCell ref="B6:C6"/>
    <mergeCell ref="B7:C7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20"/>
  <sheetViews>
    <sheetView rightToLeft="1" topLeftCell="A25" zoomScale="115" zoomScaleNormal="115" workbookViewId="0">
      <selection activeCell="I25" sqref="I1:J1048576"/>
    </sheetView>
  </sheetViews>
  <sheetFormatPr defaultColWidth="20.140625" defaultRowHeight="15"/>
  <cols>
    <col min="1" max="1" width="1.85546875" customWidth="1"/>
    <col min="2" max="2" width="27.28515625" style="101" customWidth="1"/>
    <col min="3" max="3" width="9.7109375" customWidth="1"/>
    <col min="4" max="5" width="14.85546875" style="90" customWidth="1"/>
    <col min="6" max="6" width="14.7109375" style="90" customWidth="1"/>
    <col min="7" max="7" width="15" style="90" customWidth="1"/>
    <col min="8" max="8" width="40.28515625" customWidth="1"/>
  </cols>
  <sheetData>
    <row r="1" spans="2:8" ht="23.25" customHeight="1">
      <c r="B1" s="168" t="s">
        <v>419</v>
      </c>
      <c r="C1" s="169"/>
      <c r="D1" s="169"/>
      <c r="E1" s="169"/>
      <c r="F1" s="169"/>
      <c r="G1" s="169"/>
      <c r="H1" s="170"/>
    </row>
    <row r="2" spans="2:8" ht="23.25" customHeight="1">
      <c r="B2" s="171" t="s">
        <v>420</v>
      </c>
      <c r="C2" s="172"/>
      <c r="D2" s="172"/>
      <c r="E2" s="172"/>
      <c r="F2" s="172"/>
      <c r="G2" s="172"/>
      <c r="H2" s="173"/>
    </row>
    <row r="3" spans="2:8" ht="22.5" customHeight="1">
      <c r="B3" s="174" t="s">
        <v>225</v>
      </c>
      <c r="C3" s="175" t="s">
        <v>119</v>
      </c>
      <c r="D3" s="176">
        <v>46243</v>
      </c>
      <c r="E3" s="176">
        <v>46244</v>
      </c>
      <c r="F3" s="176">
        <v>46245</v>
      </c>
      <c r="G3" s="176">
        <v>46247</v>
      </c>
      <c r="H3" s="174" t="s">
        <v>226</v>
      </c>
    </row>
    <row r="4" spans="2:8" ht="22.5" customHeight="1">
      <c r="B4" s="174"/>
      <c r="C4" s="175"/>
      <c r="D4" s="176"/>
      <c r="E4" s="176"/>
      <c r="F4" s="176"/>
      <c r="G4" s="176"/>
      <c r="H4" s="174"/>
    </row>
    <row r="5" spans="2:8" ht="20.100000000000001" customHeight="1">
      <c r="B5" s="54" t="s">
        <v>12</v>
      </c>
      <c r="C5" s="81"/>
      <c r="D5" s="82"/>
      <c r="E5" s="82"/>
      <c r="F5" s="82"/>
      <c r="G5" s="82"/>
      <c r="H5" s="83" t="s">
        <v>227</v>
      </c>
    </row>
    <row r="6" spans="2:8" ht="20.100000000000001" customHeight="1">
      <c r="B6" s="55" t="s">
        <v>371</v>
      </c>
      <c r="C6" s="55" t="s">
        <v>169</v>
      </c>
      <c r="D6" s="89">
        <v>0.6</v>
      </c>
      <c r="E6" s="89">
        <v>0.6</v>
      </c>
      <c r="F6" s="89">
        <v>0.6</v>
      </c>
      <c r="G6" s="89">
        <v>0.59</v>
      </c>
      <c r="H6" s="12" t="s">
        <v>170</v>
      </c>
    </row>
    <row r="7" spans="2:8" ht="20.100000000000001" customHeight="1">
      <c r="B7" s="55" t="s">
        <v>47</v>
      </c>
      <c r="C7" s="55" t="s">
        <v>36</v>
      </c>
      <c r="D7" s="89">
        <v>3.16</v>
      </c>
      <c r="E7" s="89">
        <v>3.13</v>
      </c>
      <c r="F7" s="89">
        <v>3.1</v>
      </c>
      <c r="G7" s="89">
        <v>3.11</v>
      </c>
      <c r="H7" s="12" t="s">
        <v>48</v>
      </c>
    </row>
    <row r="8" spans="2:8" ht="20.100000000000001" customHeight="1">
      <c r="B8" s="55" t="s">
        <v>98</v>
      </c>
      <c r="C8" s="55" t="s">
        <v>99</v>
      </c>
      <c r="D8" s="89">
        <v>1.19</v>
      </c>
      <c r="E8" s="89" t="s">
        <v>375</v>
      </c>
      <c r="F8" s="89" t="s">
        <v>375</v>
      </c>
      <c r="G8" s="89" t="s">
        <v>375</v>
      </c>
      <c r="H8" s="12" t="s">
        <v>100</v>
      </c>
    </row>
    <row r="9" spans="2:8" ht="20.100000000000001" customHeight="1">
      <c r="B9" s="55" t="s">
        <v>49</v>
      </c>
      <c r="C9" s="55" t="s">
        <v>45</v>
      </c>
      <c r="D9" s="89">
        <v>0.08</v>
      </c>
      <c r="E9" s="89">
        <v>0.09</v>
      </c>
      <c r="F9" s="89">
        <v>0.09</v>
      </c>
      <c r="G9" s="89">
        <v>0.08</v>
      </c>
      <c r="H9" s="12" t="s">
        <v>66</v>
      </c>
    </row>
    <row r="10" spans="2:8" ht="20.100000000000001" customHeight="1">
      <c r="B10" s="55" t="s">
        <v>24</v>
      </c>
      <c r="C10" s="55" t="s">
        <v>25</v>
      </c>
      <c r="D10" s="89">
        <v>0.35</v>
      </c>
      <c r="E10" s="89">
        <v>0.36</v>
      </c>
      <c r="F10" s="89">
        <v>0.36</v>
      </c>
      <c r="G10" s="89">
        <v>0.35</v>
      </c>
      <c r="H10" s="12" t="s">
        <v>26</v>
      </c>
    </row>
    <row r="11" spans="2:8" ht="20.100000000000001" customHeight="1">
      <c r="B11" s="55" t="s">
        <v>50</v>
      </c>
      <c r="C11" s="55" t="s">
        <v>51</v>
      </c>
      <c r="D11" s="89">
        <v>4</v>
      </c>
      <c r="E11" s="89">
        <v>3.99</v>
      </c>
      <c r="F11" s="89">
        <v>3.99</v>
      </c>
      <c r="G11" s="89">
        <v>3.99</v>
      </c>
      <c r="H11" s="12" t="s">
        <v>52</v>
      </c>
    </row>
    <row r="12" spans="2:8" ht="20.100000000000001" customHeight="1">
      <c r="B12" s="55" t="s">
        <v>228</v>
      </c>
      <c r="C12" s="55" t="s">
        <v>229</v>
      </c>
      <c r="D12" s="89">
        <v>0.23</v>
      </c>
      <c r="E12" s="89">
        <v>0.23</v>
      </c>
      <c r="F12" s="89">
        <v>0.23</v>
      </c>
      <c r="G12" s="89">
        <v>0.22</v>
      </c>
      <c r="H12" s="12" t="s">
        <v>230</v>
      </c>
    </row>
    <row r="13" spans="2:8" ht="20.100000000000001" customHeight="1">
      <c r="B13" s="55" t="s">
        <v>231</v>
      </c>
      <c r="C13" s="55" t="s">
        <v>232</v>
      </c>
      <c r="D13" s="89" t="s">
        <v>233</v>
      </c>
      <c r="E13" s="89" t="s">
        <v>233</v>
      </c>
      <c r="F13" s="89" t="s">
        <v>233</v>
      </c>
      <c r="G13" s="89" t="s">
        <v>233</v>
      </c>
      <c r="H13" s="12" t="s">
        <v>234</v>
      </c>
    </row>
    <row r="14" spans="2:8" ht="20.100000000000001" customHeight="1">
      <c r="B14" s="55" t="s">
        <v>73</v>
      </c>
      <c r="C14" s="55" t="s">
        <v>74</v>
      </c>
      <c r="D14" s="89">
        <v>0.24</v>
      </c>
      <c r="E14" s="89">
        <v>0.23</v>
      </c>
      <c r="F14" s="89">
        <v>0.24</v>
      </c>
      <c r="G14" s="89">
        <v>0.24</v>
      </c>
      <c r="H14" s="12" t="s">
        <v>75</v>
      </c>
    </row>
    <row r="15" spans="2:8" ht="20.100000000000001" customHeight="1">
      <c r="B15" s="55" t="s">
        <v>53</v>
      </c>
      <c r="C15" s="55" t="s">
        <v>42</v>
      </c>
      <c r="D15" s="89" t="s">
        <v>375</v>
      </c>
      <c r="E15" s="89">
        <v>0.33</v>
      </c>
      <c r="F15" s="89">
        <v>0.33</v>
      </c>
      <c r="G15" s="89">
        <v>0.33</v>
      </c>
      <c r="H15" s="12" t="s">
        <v>43</v>
      </c>
    </row>
    <row r="16" spans="2:8" ht="20.100000000000001" customHeight="1">
      <c r="B16" s="55" t="s">
        <v>54</v>
      </c>
      <c r="C16" s="55" t="s">
        <v>39</v>
      </c>
      <c r="D16" s="89" t="s">
        <v>375</v>
      </c>
      <c r="E16" s="89">
        <v>0.16</v>
      </c>
      <c r="F16" s="89">
        <v>0.15</v>
      </c>
      <c r="G16" s="89">
        <v>0.15</v>
      </c>
      <c r="H16" s="12" t="s">
        <v>40</v>
      </c>
    </row>
    <row r="17" spans="2:8" ht="20.100000000000001" customHeight="1">
      <c r="B17" s="55" t="s">
        <v>235</v>
      </c>
      <c r="C17" s="55" t="s">
        <v>236</v>
      </c>
      <c r="D17" s="89" t="s">
        <v>233</v>
      </c>
      <c r="E17" s="89" t="s">
        <v>233</v>
      </c>
      <c r="F17" s="89" t="s">
        <v>233</v>
      </c>
      <c r="G17" s="89" t="s">
        <v>233</v>
      </c>
      <c r="H17" s="12" t="s">
        <v>237</v>
      </c>
    </row>
    <row r="18" spans="2:8" ht="20.100000000000001" customHeight="1">
      <c r="B18" s="55" t="s">
        <v>238</v>
      </c>
      <c r="C18" s="55" t="s">
        <v>220</v>
      </c>
      <c r="D18" s="89" t="s">
        <v>375</v>
      </c>
      <c r="E18" s="89" t="s">
        <v>375</v>
      </c>
      <c r="F18" s="89" t="s">
        <v>375</v>
      </c>
      <c r="G18" s="89">
        <v>0.16</v>
      </c>
      <c r="H18" s="12" t="s">
        <v>223</v>
      </c>
    </row>
    <row r="19" spans="2:8" ht="20.100000000000001" customHeight="1">
      <c r="B19" s="55" t="s">
        <v>239</v>
      </c>
      <c r="C19" s="55" t="s">
        <v>159</v>
      </c>
      <c r="D19" s="89" t="s">
        <v>375</v>
      </c>
      <c r="E19" s="89" t="s">
        <v>375</v>
      </c>
      <c r="F19" s="89" t="s">
        <v>375</v>
      </c>
      <c r="G19" s="89" t="s">
        <v>375</v>
      </c>
      <c r="H19" s="12" t="s">
        <v>160</v>
      </c>
    </row>
    <row r="20" spans="2:8" ht="20.100000000000001" customHeight="1">
      <c r="B20" s="55" t="s">
        <v>122</v>
      </c>
      <c r="C20" s="55" t="s">
        <v>123</v>
      </c>
      <c r="D20" s="89">
        <v>0.34</v>
      </c>
      <c r="E20" s="89">
        <v>0.33</v>
      </c>
      <c r="F20" s="89">
        <v>0.32</v>
      </c>
      <c r="G20" s="89">
        <v>0.32</v>
      </c>
      <c r="H20" s="12" t="s">
        <v>128</v>
      </c>
    </row>
    <row r="21" spans="2:8" ht="20.100000000000001" customHeight="1">
      <c r="B21" s="55" t="s">
        <v>38</v>
      </c>
      <c r="C21" s="55" t="s">
        <v>37</v>
      </c>
      <c r="D21" s="89">
        <v>2.15</v>
      </c>
      <c r="E21" s="89">
        <v>2.12</v>
      </c>
      <c r="F21" s="89">
        <v>2.13</v>
      </c>
      <c r="G21" s="89">
        <v>2.12</v>
      </c>
      <c r="H21" s="12" t="s">
        <v>55</v>
      </c>
    </row>
    <row r="22" spans="2:8" ht="20.100000000000001" customHeight="1">
      <c r="B22" s="55" t="s">
        <v>240</v>
      </c>
      <c r="C22" s="55" t="s">
        <v>147</v>
      </c>
      <c r="D22" s="89">
        <v>0.06</v>
      </c>
      <c r="E22" s="89" t="s">
        <v>375</v>
      </c>
      <c r="F22" s="89">
        <v>0.06</v>
      </c>
      <c r="G22" s="89">
        <v>0.05</v>
      </c>
      <c r="H22" s="12" t="s">
        <v>241</v>
      </c>
    </row>
    <row r="23" spans="2:8" ht="20.100000000000001" customHeight="1">
      <c r="B23" s="55" t="s">
        <v>242</v>
      </c>
      <c r="C23" s="55" t="s">
        <v>243</v>
      </c>
      <c r="D23" s="89">
        <v>0.35</v>
      </c>
      <c r="E23" s="89">
        <v>0.35</v>
      </c>
      <c r="F23" s="89" t="s">
        <v>375</v>
      </c>
      <c r="G23" s="89" t="s">
        <v>375</v>
      </c>
      <c r="H23" s="12" t="s">
        <v>244</v>
      </c>
    </row>
    <row r="24" spans="2:8" ht="20.100000000000001" customHeight="1">
      <c r="B24" s="55" t="s">
        <v>183</v>
      </c>
      <c r="C24" s="55" t="s">
        <v>182</v>
      </c>
      <c r="D24" s="89" t="s">
        <v>375</v>
      </c>
      <c r="E24" s="89" t="s">
        <v>375</v>
      </c>
      <c r="F24" s="89" t="s">
        <v>375</v>
      </c>
      <c r="G24" s="89" t="s">
        <v>375</v>
      </c>
      <c r="H24" s="12" t="s">
        <v>196</v>
      </c>
    </row>
    <row r="25" spans="2:8" ht="20.100000000000001" customHeight="1">
      <c r="B25" s="55" t="s">
        <v>245</v>
      </c>
      <c r="C25" s="55" t="s">
        <v>246</v>
      </c>
      <c r="D25" s="89" t="s">
        <v>375</v>
      </c>
      <c r="E25" s="89" t="s">
        <v>375</v>
      </c>
      <c r="F25" s="89" t="s">
        <v>375</v>
      </c>
      <c r="G25" s="89" t="s">
        <v>375</v>
      </c>
      <c r="H25" s="12" t="s">
        <v>247</v>
      </c>
    </row>
    <row r="26" spans="2:8" ht="20.100000000000001" customHeight="1">
      <c r="B26" s="55" t="s">
        <v>181</v>
      </c>
      <c r="C26" s="55" t="s">
        <v>150</v>
      </c>
      <c r="D26" s="89" t="s">
        <v>375</v>
      </c>
      <c r="E26" s="89">
        <v>1.75</v>
      </c>
      <c r="F26" s="89" t="s">
        <v>375</v>
      </c>
      <c r="G26" s="89" t="s">
        <v>375</v>
      </c>
      <c r="H26" s="12" t="s">
        <v>151</v>
      </c>
    </row>
    <row r="27" spans="2:8" ht="20.100000000000001" customHeight="1">
      <c r="B27" s="55" t="s">
        <v>248</v>
      </c>
      <c r="C27" s="55" t="s">
        <v>106</v>
      </c>
      <c r="D27" s="89" t="s">
        <v>375</v>
      </c>
      <c r="E27" s="89" t="s">
        <v>375</v>
      </c>
      <c r="F27" s="89" t="s">
        <v>375</v>
      </c>
      <c r="G27" s="89" t="s">
        <v>375</v>
      </c>
      <c r="H27" s="12" t="s">
        <v>107</v>
      </c>
    </row>
    <row r="28" spans="2:8" ht="20.100000000000001" customHeight="1">
      <c r="B28" s="55" t="s">
        <v>190</v>
      </c>
      <c r="C28" s="55" t="s">
        <v>189</v>
      </c>
      <c r="D28" s="89" t="s">
        <v>375</v>
      </c>
      <c r="E28" s="89" t="s">
        <v>375</v>
      </c>
      <c r="F28" s="89" t="s">
        <v>375</v>
      </c>
      <c r="G28" s="89" t="s">
        <v>375</v>
      </c>
      <c r="H28" s="12" t="s">
        <v>249</v>
      </c>
    </row>
    <row r="29" spans="2:8" ht="20.100000000000001" customHeight="1">
      <c r="B29" s="55" t="s">
        <v>369</v>
      </c>
      <c r="C29" s="55" t="s">
        <v>368</v>
      </c>
      <c r="D29" s="89" t="s">
        <v>375</v>
      </c>
      <c r="E29" s="89" t="s">
        <v>375</v>
      </c>
      <c r="F29" s="89" t="s">
        <v>375</v>
      </c>
      <c r="G29" s="89" t="s">
        <v>375</v>
      </c>
      <c r="H29" s="12" t="s">
        <v>370</v>
      </c>
    </row>
    <row r="30" spans="2:8" ht="20.100000000000001" customHeight="1">
      <c r="B30" s="55" t="s">
        <v>250</v>
      </c>
      <c r="C30" s="55" t="s">
        <v>251</v>
      </c>
      <c r="D30" s="89" t="s">
        <v>375</v>
      </c>
      <c r="E30" s="89" t="s">
        <v>375</v>
      </c>
      <c r="F30" s="89" t="s">
        <v>375</v>
      </c>
      <c r="G30" s="89" t="s">
        <v>375</v>
      </c>
      <c r="H30" s="12" t="s">
        <v>252</v>
      </c>
    </row>
    <row r="31" spans="2:8" ht="20.100000000000001" customHeight="1">
      <c r="B31" s="55" t="s">
        <v>253</v>
      </c>
      <c r="C31" s="55" t="s">
        <v>254</v>
      </c>
      <c r="D31" s="89" t="s">
        <v>233</v>
      </c>
      <c r="E31" s="89" t="s">
        <v>233</v>
      </c>
      <c r="F31" s="89" t="s">
        <v>233</v>
      </c>
      <c r="G31" s="89" t="s">
        <v>233</v>
      </c>
      <c r="H31" s="12" t="s">
        <v>255</v>
      </c>
    </row>
    <row r="32" spans="2:8" ht="20.100000000000001" customHeight="1">
      <c r="B32" s="55" t="s">
        <v>256</v>
      </c>
      <c r="C32" s="55" t="s">
        <v>200</v>
      </c>
      <c r="D32" s="89" t="s">
        <v>375</v>
      </c>
      <c r="E32" s="89">
        <v>0.2</v>
      </c>
      <c r="F32" s="89">
        <v>0.2</v>
      </c>
      <c r="G32" s="89" t="s">
        <v>375</v>
      </c>
      <c r="H32" s="12" t="s">
        <v>203</v>
      </c>
    </row>
    <row r="33" spans="2:8" ht="20.100000000000001" customHeight="1">
      <c r="B33" s="55" t="s">
        <v>257</v>
      </c>
      <c r="C33" s="55" t="s">
        <v>152</v>
      </c>
      <c r="D33" s="89" t="s">
        <v>375</v>
      </c>
      <c r="E33" s="89" t="s">
        <v>375</v>
      </c>
      <c r="F33" s="89" t="s">
        <v>375</v>
      </c>
      <c r="G33" s="89">
        <v>0.24</v>
      </c>
      <c r="H33" s="12" t="s">
        <v>153</v>
      </c>
    </row>
    <row r="34" spans="2:8" ht="20.100000000000001" customHeight="1">
      <c r="B34" s="55" t="s">
        <v>258</v>
      </c>
      <c r="C34" s="55" t="s">
        <v>259</v>
      </c>
      <c r="D34" s="89" t="s">
        <v>375</v>
      </c>
      <c r="E34" s="89" t="s">
        <v>375</v>
      </c>
      <c r="F34" s="89" t="s">
        <v>375</v>
      </c>
      <c r="G34" s="89" t="s">
        <v>375</v>
      </c>
      <c r="H34" s="12" t="s">
        <v>260</v>
      </c>
    </row>
    <row r="35" spans="2:8" ht="20.100000000000001" customHeight="1">
      <c r="B35" s="55" t="s">
        <v>261</v>
      </c>
      <c r="C35" s="55" t="s">
        <v>262</v>
      </c>
      <c r="D35" s="89" t="s">
        <v>375</v>
      </c>
      <c r="E35" s="89" t="s">
        <v>375</v>
      </c>
      <c r="F35" s="89" t="s">
        <v>375</v>
      </c>
      <c r="G35" s="89" t="s">
        <v>375</v>
      </c>
      <c r="H35" s="12" t="s">
        <v>263</v>
      </c>
    </row>
    <row r="36" spans="2:8" ht="20.100000000000001" customHeight="1">
      <c r="B36" s="55" t="s">
        <v>264</v>
      </c>
      <c r="C36" s="55" t="s">
        <v>265</v>
      </c>
      <c r="D36" s="89" t="s">
        <v>375</v>
      </c>
      <c r="E36" s="89" t="s">
        <v>375</v>
      </c>
      <c r="F36" s="89" t="s">
        <v>375</v>
      </c>
      <c r="G36" s="89" t="s">
        <v>375</v>
      </c>
      <c r="H36" s="12" t="s">
        <v>266</v>
      </c>
    </row>
    <row r="37" spans="2:8" ht="20.100000000000001" customHeight="1">
      <c r="B37" s="55" t="s">
        <v>267</v>
      </c>
      <c r="C37" s="55" t="s">
        <v>268</v>
      </c>
      <c r="D37" s="89" t="s">
        <v>375</v>
      </c>
      <c r="E37" s="89" t="s">
        <v>375</v>
      </c>
      <c r="F37" s="89" t="s">
        <v>375</v>
      </c>
      <c r="G37" s="89" t="s">
        <v>375</v>
      </c>
      <c r="H37" s="12" t="s">
        <v>269</v>
      </c>
    </row>
    <row r="38" spans="2:8" ht="20.100000000000001" customHeight="1">
      <c r="B38" s="55" t="s">
        <v>270</v>
      </c>
      <c r="C38" s="55" t="s">
        <v>271</v>
      </c>
      <c r="D38" s="89" t="s">
        <v>375</v>
      </c>
      <c r="E38" s="89" t="s">
        <v>375</v>
      </c>
      <c r="F38" s="89" t="s">
        <v>375</v>
      </c>
      <c r="G38" s="89" t="s">
        <v>375</v>
      </c>
      <c r="H38" s="12" t="s">
        <v>272</v>
      </c>
    </row>
    <row r="39" spans="2:8" ht="20.100000000000001" customHeight="1">
      <c r="B39" s="55" t="s">
        <v>273</v>
      </c>
      <c r="C39" s="55" t="s">
        <v>207</v>
      </c>
      <c r="D39" s="89" t="s">
        <v>375</v>
      </c>
      <c r="E39" s="89" t="s">
        <v>375</v>
      </c>
      <c r="F39" s="89" t="s">
        <v>375</v>
      </c>
      <c r="G39" s="89" t="s">
        <v>375</v>
      </c>
      <c r="H39" s="12" t="s">
        <v>208</v>
      </c>
    </row>
    <row r="40" spans="2:8" ht="20.100000000000001" customHeight="1">
      <c r="B40" s="55" t="s">
        <v>274</v>
      </c>
      <c r="C40" s="55" t="s">
        <v>275</v>
      </c>
      <c r="D40" s="89" t="s">
        <v>375</v>
      </c>
      <c r="E40" s="89" t="s">
        <v>375</v>
      </c>
      <c r="F40" s="89" t="s">
        <v>375</v>
      </c>
      <c r="G40" s="89" t="s">
        <v>375</v>
      </c>
      <c r="H40" s="12" t="s">
        <v>276</v>
      </c>
    </row>
    <row r="41" spans="2:8" ht="20.100000000000001" customHeight="1">
      <c r="B41" s="55" t="s">
        <v>277</v>
      </c>
      <c r="C41" s="55" t="s">
        <v>278</v>
      </c>
      <c r="D41" s="89" t="s">
        <v>375</v>
      </c>
      <c r="E41" s="89" t="s">
        <v>375</v>
      </c>
      <c r="F41" s="89" t="s">
        <v>375</v>
      </c>
      <c r="G41" s="89" t="s">
        <v>375</v>
      </c>
      <c r="H41" s="12" t="s">
        <v>279</v>
      </c>
    </row>
    <row r="42" spans="2:8" ht="20.100000000000001" customHeight="1">
      <c r="B42" s="55" t="s">
        <v>280</v>
      </c>
      <c r="C42" s="55" t="s">
        <v>281</v>
      </c>
      <c r="D42" s="89" t="s">
        <v>375</v>
      </c>
      <c r="E42" s="89" t="s">
        <v>375</v>
      </c>
      <c r="F42" s="89" t="s">
        <v>375</v>
      </c>
      <c r="G42" s="89" t="s">
        <v>375</v>
      </c>
      <c r="H42" s="12" t="s">
        <v>282</v>
      </c>
    </row>
    <row r="43" spans="2:8" ht="20.100000000000001" customHeight="1">
      <c r="B43" s="55" t="s">
        <v>199</v>
      </c>
      <c r="C43" s="55" t="s">
        <v>198</v>
      </c>
      <c r="D43" s="89" t="s">
        <v>375</v>
      </c>
      <c r="E43" s="89">
        <v>0.84</v>
      </c>
      <c r="F43" s="89">
        <v>0.82</v>
      </c>
      <c r="G43" s="89">
        <v>0.82</v>
      </c>
      <c r="H43" s="12" t="s">
        <v>283</v>
      </c>
    </row>
    <row r="44" spans="2:8" ht="20.100000000000001" customHeight="1">
      <c r="B44" s="55" t="s">
        <v>284</v>
      </c>
      <c r="C44" s="55" t="s">
        <v>285</v>
      </c>
      <c r="D44" s="89" t="s">
        <v>375</v>
      </c>
      <c r="E44" s="89" t="s">
        <v>375</v>
      </c>
      <c r="F44" s="89" t="s">
        <v>375</v>
      </c>
      <c r="G44" s="89" t="s">
        <v>375</v>
      </c>
      <c r="H44" s="12" t="s">
        <v>286</v>
      </c>
    </row>
    <row r="45" spans="2:8" ht="20.100000000000001" customHeight="1">
      <c r="B45" s="55" t="s">
        <v>287</v>
      </c>
      <c r="C45" s="55" t="s">
        <v>288</v>
      </c>
      <c r="D45" s="89" t="s">
        <v>375</v>
      </c>
      <c r="E45" s="89" t="s">
        <v>375</v>
      </c>
      <c r="F45" s="89" t="s">
        <v>375</v>
      </c>
      <c r="G45" s="89" t="s">
        <v>375</v>
      </c>
      <c r="H45" s="12" t="s">
        <v>289</v>
      </c>
    </row>
    <row r="46" spans="2:8" ht="20.100000000000001" customHeight="1">
      <c r="B46" s="55" t="s">
        <v>290</v>
      </c>
      <c r="C46" s="55" t="s">
        <v>291</v>
      </c>
      <c r="D46" s="89" t="s">
        <v>375</v>
      </c>
      <c r="E46" s="89" t="s">
        <v>375</v>
      </c>
      <c r="F46" s="89" t="s">
        <v>375</v>
      </c>
      <c r="G46" s="89" t="s">
        <v>375</v>
      </c>
      <c r="H46" s="12" t="s">
        <v>292</v>
      </c>
    </row>
    <row r="47" spans="2:8" ht="20.100000000000001" customHeight="1">
      <c r="B47" s="55" t="s">
        <v>293</v>
      </c>
      <c r="C47" s="84" t="s">
        <v>294</v>
      </c>
      <c r="D47" s="89" t="s">
        <v>375</v>
      </c>
      <c r="E47" s="89" t="s">
        <v>375</v>
      </c>
      <c r="F47" s="89" t="s">
        <v>375</v>
      </c>
      <c r="G47" s="89" t="s">
        <v>375</v>
      </c>
      <c r="H47" s="85" t="s">
        <v>295</v>
      </c>
    </row>
    <row r="48" spans="2:8" ht="20.100000000000001" customHeight="1">
      <c r="B48" s="55" t="s">
        <v>296</v>
      </c>
      <c r="C48" s="84" t="s">
        <v>297</v>
      </c>
      <c r="D48" s="89" t="s">
        <v>375</v>
      </c>
      <c r="E48" s="89" t="s">
        <v>375</v>
      </c>
      <c r="F48" s="89" t="s">
        <v>375</v>
      </c>
      <c r="G48" s="89" t="s">
        <v>375</v>
      </c>
      <c r="H48" s="85" t="s">
        <v>298</v>
      </c>
    </row>
    <row r="49" spans="2:8" ht="20.100000000000001" customHeight="1">
      <c r="B49" s="54" t="s">
        <v>27</v>
      </c>
      <c r="C49" s="81"/>
      <c r="D49" s="82"/>
      <c r="E49" s="82"/>
      <c r="F49" s="82"/>
      <c r="G49" s="82"/>
      <c r="H49" s="83" t="s">
        <v>299</v>
      </c>
    </row>
    <row r="50" spans="2:8" ht="20.100000000000001" customHeight="1">
      <c r="B50" s="55" t="s">
        <v>378</v>
      </c>
      <c r="C50" s="55" t="s">
        <v>32</v>
      </c>
      <c r="D50" s="89">
        <v>16.079999999999998</v>
      </c>
      <c r="E50" s="89">
        <v>16.05</v>
      </c>
      <c r="F50" s="89">
        <v>15.96</v>
      </c>
      <c r="G50" s="89">
        <v>15.98</v>
      </c>
      <c r="H50" s="12" t="s">
        <v>33</v>
      </c>
    </row>
    <row r="51" spans="2:8" ht="20.100000000000001" customHeight="1">
      <c r="B51" s="55" t="s">
        <v>112</v>
      </c>
      <c r="C51" s="55" t="s">
        <v>113</v>
      </c>
      <c r="D51" s="89">
        <v>4.6399999999999997</v>
      </c>
      <c r="E51" s="89">
        <v>4.63</v>
      </c>
      <c r="F51" s="89">
        <v>4.63</v>
      </c>
      <c r="G51" s="89">
        <v>4.6900000000000004</v>
      </c>
      <c r="H51" s="12" t="s">
        <v>300</v>
      </c>
    </row>
    <row r="52" spans="2:8" ht="20.100000000000001" customHeight="1">
      <c r="B52" s="54" t="s">
        <v>114</v>
      </c>
      <c r="C52" s="81"/>
      <c r="D52" s="82"/>
      <c r="E52" s="82"/>
      <c r="F52" s="82"/>
      <c r="G52" s="82"/>
      <c r="H52" s="83" t="s">
        <v>116</v>
      </c>
    </row>
    <row r="53" spans="2:8" ht="20.100000000000001" customHeight="1">
      <c r="B53" s="55" t="s">
        <v>301</v>
      </c>
      <c r="C53" s="55" t="s">
        <v>162</v>
      </c>
      <c r="D53" s="89">
        <v>0.86</v>
      </c>
      <c r="E53" s="89">
        <v>0.87</v>
      </c>
      <c r="F53" s="89">
        <v>0.87</v>
      </c>
      <c r="G53" s="89">
        <v>0.87</v>
      </c>
      <c r="H53" s="12" t="s">
        <v>163</v>
      </c>
    </row>
    <row r="54" spans="2:8" ht="20.100000000000001" customHeight="1">
      <c r="B54" s="55" t="s">
        <v>302</v>
      </c>
      <c r="C54" s="55" t="s">
        <v>148</v>
      </c>
      <c r="D54" s="89" t="s">
        <v>375</v>
      </c>
      <c r="E54" s="89" t="s">
        <v>375</v>
      </c>
      <c r="F54" s="89" t="s">
        <v>375</v>
      </c>
      <c r="G54" s="89" t="s">
        <v>375</v>
      </c>
      <c r="H54" s="12" t="s">
        <v>149</v>
      </c>
    </row>
    <row r="55" spans="2:8" ht="20.100000000000001" customHeight="1">
      <c r="B55" s="55" t="s">
        <v>303</v>
      </c>
      <c r="C55" s="55" t="s">
        <v>209</v>
      </c>
      <c r="D55" s="89" t="s">
        <v>375</v>
      </c>
      <c r="E55" s="89" t="s">
        <v>375</v>
      </c>
      <c r="F55" s="89" t="s">
        <v>375</v>
      </c>
      <c r="G55" s="89" t="s">
        <v>375</v>
      </c>
      <c r="H55" s="12" t="s">
        <v>304</v>
      </c>
    </row>
    <row r="56" spans="2:8" ht="20.100000000000001" customHeight="1">
      <c r="B56" s="55" t="s">
        <v>305</v>
      </c>
      <c r="C56" s="55" t="s">
        <v>206</v>
      </c>
      <c r="D56" s="89">
        <v>0.6</v>
      </c>
      <c r="E56" s="89" t="s">
        <v>375</v>
      </c>
      <c r="F56" s="89" t="s">
        <v>375</v>
      </c>
      <c r="G56" s="89">
        <v>0.54</v>
      </c>
      <c r="H56" s="12" t="s">
        <v>210</v>
      </c>
    </row>
    <row r="57" spans="2:8" ht="20.100000000000001" customHeight="1">
      <c r="B57" s="55" t="s">
        <v>306</v>
      </c>
      <c r="C57" s="55" t="s">
        <v>307</v>
      </c>
      <c r="D57" s="89">
        <v>4.79</v>
      </c>
      <c r="E57" s="89">
        <v>4.32</v>
      </c>
      <c r="F57" s="89">
        <v>4.32</v>
      </c>
      <c r="G57" s="89">
        <v>5</v>
      </c>
      <c r="H57" s="12" t="s">
        <v>308</v>
      </c>
    </row>
    <row r="58" spans="2:8" ht="20.100000000000001" customHeight="1">
      <c r="B58" s="54" t="s">
        <v>164</v>
      </c>
      <c r="C58" s="81"/>
      <c r="D58" s="82"/>
      <c r="E58" s="82"/>
      <c r="F58" s="82"/>
      <c r="G58" s="82"/>
      <c r="H58" s="83" t="s">
        <v>168</v>
      </c>
    </row>
    <row r="59" spans="2:8" ht="20.100000000000001" customHeight="1">
      <c r="B59" s="55" t="s">
        <v>309</v>
      </c>
      <c r="C59" s="55" t="s">
        <v>310</v>
      </c>
      <c r="D59" s="89">
        <v>0.69</v>
      </c>
      <c r="E59" s="89" t="s">
        <v>375</v>
      </c>
      <c r="F59" s="89" t="s">
        <v>375</v>
      </c>
      <c r="G59" s="89" t="s">
        <v>375</v>
      </c>
      <c r="H59" s="12" t="s">
        <v>311</v>
      </c>
    </row>
    <row r="60" spans="2:8" ht="20.100000000000001" customHeight="1">
      <c r="B60" s="55" t="s">
        <v>312</v>
      </c>
      <c r="C60" s="55" t="s">
        <v>313</v>
      </c>
      <c r="D60" s="89" t="s">
        <v>233</v>
      </c>
      <c r="E60" s="89" t="s">
        <v>233</v>
      </c>
      <c r="F60" s="89" t="s">
        <v>233</v>
      </c>
      <c r="G60" s="89" t="s">
        <v>233</v>
      </c>
      <c r="H60" s="12" t="s">
        <v>314</v>
      </c>
    </row>
    <row r="61" spans="2:8" ht="20.100000000000001" customHeight="1">
      <c r="B61" s="55" t="s">
        <v>315</v>
      </c>
      <c r="C61" s="55" t="s">
        <v>316</v>
      </c>
      <c r="D61" s="89" t="s">
        <v>233</v>
      </c>
      <c r="E61" s="89" t="s">
        <v>233</v>
      </c>
      <c r="F61" s="89" t="s">
        <v>233</v>
      </c>
      <c r="G61" s="89" t="s">
        <v>233</v>
      </c>
      <c r="H61" s="86" t="s">
        <v>317</v>
      </c>
    </row>
    <row r="62" spans="2:8" ht="20.100000000000001" customHeight="1">
      <c r="B62" s="55" t="s">
        <v>165</v>
      </c>
      <c r="C62" s="55" t="s">
        <v>166</v>
      </c>
      <c r="D62" s="89" t="s">
        <v>375</v>
      </c>
      <c r="E62" s="89" t="s">
        <v>375</v>
      </c>
      <c r="F62" s="89" t="s">
        <v>375</v>
      </c>
      <c r="G62" s="89" t="s">
        <v>375</v>
      </c>
      <c r="H62" s="12" t="s">
        <v>167</v>
      </c>
    </row>
    <row r="63" spans="2:8" ht="20.100000000000001" customHeight="1">
      <c r="B63" s="55" t="s">
        <v>318</v>
      </c>
      <c r="C63" s="55" t="s">
        <v>319</v>
      </c>
      <c r="D63" s="89" t="s">
        <v>233</v>
      </c>
      <c r="E63" s="89" t="s">
        <v>233</v>
      </c>
      <c r="F63" s="89" t="s">
        <v>233</v>
      </c>
      <c r="G63" s="89" t="s">
        <v>233</v>
      </c>
      <c r="H63" s="12" t="s">
        <v>320</v>
      </c>
    </row>
    <row r="64" spans="2:8" ht="20.100000000000001" customHeight="1">
      <c r="B64" s="55" t="s">
        <v>321</v>
      </c>
      <c r="C64" s="55" t="s">
        <v>322</v>
      </c>
      <c r="D64" s="89" t="s">
        <v>233</v>
      </c>
      <c r="E64" s="89" t="s">
        <v>233</v>
      </c>
      <c r="F64" s="89" t="s">
        <v>233</v>
      </c>
      <c r="G64" s="89" t="s">
        <v>233</v>
      </c>
      <c r="H64" s="12" t="s">
        <v>323</v>
      </c>
    </row>
    <row r="65" spans="2:8" ht="23.25" customHeight="1">
      <c r="B65" s="168" t="s">
        <v>419</v>
      </c>
      <c r="C65" s="169"/>
      <c r="D65" s="169"/>
      <c r="E65" s="169"/>
      <c r="F65" s="169"/>
      <c r="G65" s="169"/>
      <c r="H65" s="170"/>
    </row>
    <row r="66" spans="2:8" ht="23.25" customHeight="1">
      <c r="B66" s="171" t="s">
        <v>420</v>
      </c>
      <c r="C66" s="172"/>
      <c r="D66" s="172"/>
      <c r="E66" s="172"/>
      <c r="F66" s="172"/>
      <c r="G66" s="172"/>
      <c r="H66" s="173"/>
    </row>
    <row r="67" spans="2:8" ht="20.100000000000001" customHeight="1">
      <c r="B67" s="174" t="s">
        <v>225</v>
      </c>
      <c r="C67" s="175" t="s">
        <v>119</v>
      </c>
      <c r="D67" s="176">
        <v>46243</v>
      </c>
      <c r="E67" s="176">
        <v>46244</v>
      </c>
      <c r="F67" s="176">
        <v>46245</v>
      </c>
      <c r="G67" s="176">
        <v>46247</v>
      </c>
      <c r="H67" s="174" t="s">
        <v>226</v>
      </c>
    </row>
    <row r="68" spans="2:8" ht="20.100000000000001" customHeight="1">
      <c r="B68" s="174"/>
      <c r="C68" s="175"/>
      <c r="D68" s="176"/>
      <c r="E68" s="176"/>
      <c r="F68" s="176"/>
      <c r="G68" s="176"/>
      <c r="H68" s="174"/>
    </row>
    <row r="69" spans="2:8" ht="20.100000000000001" customHeight="1">
      <c r="B69" s="54" t="s">
        <v>324</v>
      </c>
      <c r="C69" s="81"/>
      <c r="D69" s="82"/>
      <c r="E69" s="82"/>
      <c r="F69" s="82"/>
      <c r="G69" s="82"/>
      <c r="H69" s="83" t="s">
        <v>374</v>
      </c>
    </row>
    <row r="70" spans="2:8" ht="20.100000000000001" customHeight="1">
      <c r="B70" s="55" t="s">
        <v>325</v>
      </c>
      <c r="C70" s="55" t="s">
        <v>143</v>
      </c>
      <c r="D70" s="89">
        <v>4.8</v>
      </c>
      <c r="E70" s="89" t="s">
        <v>375</v>
      </c>
      <c r="F70" s="89">
        <v>4.7</v>
      </c>
      <c r="G70" s="89">
        <v>4.57</v>
      </c>
      <c r="H70" s="12" t="s">
        <v>144</v>
      </c>
    </row>
    <row r="71" spans="2:8" ht="20.100000000000001" customHeight="1">
      <c r="B71" s="55" t="s">
        <v>67</v>
      </c>
      <c r="C71" s="55" t="s">
        <v>68</v>
      </c>
      <c r="D71" s="89">
        <v>3.55</v>
      </c>
      <c r="E71" s="89">
        <v>3.4</v>
      </c>
      <c r="F71" s="89" t="s">
        <v>375</v>
      </c>
      <c r="G71" s="89" t="s">
        <v>375</v>
      </c>
      <c r="H71" s="12" t="s">
        <v>69</v>
      </c>
    </row>
    <row r="72" spans="2:8" ht="20.100000000000001" customHeight="1">
      <c r="B72" s="55" t="s">
        <v>326</v>
      </c>
      <c r="C72" s="55" t="s">
        <v>177</v>
      </c>
      <c r="D72" s="89">
        <v>0.69</v>
      </c>
      <c r="E72" s="89" t="s">
        <v>375</v>
      </c>
      <c r="F72" s="89" t="s">
        <v>375</v>
      </c>
      <c r="G72" s="89" t="s">
        <v>375</v>
      </c>
      <c r="H72" s="12" t="s">
        <v>179</v>
      </c>
    </row>
    <row r="73" spans="2:8" ht="20.100000000000001" customHeight="1">
      <c r="B73" s="55" t="s">
        <v>327</v>
      </c>
      <c r="C73" s="55" t="s">
        <v>328</v>
      </c>
      <c r="D73" s="89" t="s">
        <v>233</v>
      </c>
      <c r="E73" s="89" t="s">
        <v>233</v>
      </c>
      <c r="F73" s="89" t="s">
        <v>233</v>
      </c>
      <c r="G73" s="89" t="s">
        <v>233</v>
      </c>
      <c r="H73" s="12" t="s">
        <v>329</v>
      </c>
    </row>
    <row r="74" spans="2:8" ht="20.100000000000001" customHeight="1">
      <c r="B74" s="55" t="s">
        <v>70</v>
      </c>
      <c r="C74" s="55" t="s">
        <v>71</v>
      </c>
      <c r="D74" s="89">
        <v>21.74</v>
      </c>
      <c r="E74" s="89">
        <v>22</v>
      </c>
      <c r="F74" s="89">
        <v>22</v>
      </c>
      <c r="G74" s="89">
        <v>22.09</v>
      </c>
      <c r="H74" s="12" t="s">
        <v>72</v>
      </c>
    </row>
    <row r="75" spans="2:8" ht="20.100000000000001" customHeight="1">
      <c r="B75" s="55" t="s">
        <v>330</v>
      </c>
      <c r="C75" s="55" t="s">
        <v>178</v>
      </c>
      <c r="D75" s="89">
        <v>1.66</v>
      </c>
      <c r="E75" s="89">
        <v>1.66</v>
      </c>
      <c r="F75" s="89">
        <v>1.6</v>
      </c>
      <c r="G75" s="89">
        <v>1.5</v>
      </c>
      <c r="H75" s="12" t="s">
        <v>180</v>
      </c>
    </row>
    <row r="76" spans="2:8" ht="20.100000000000001" customHeight="1">
      <c r="B76" s="55" t="s">
        <v>331</v>
      </c>
      <c r="C76" s="55" t="s">
        <v>214</v>
      </c>
      <c r="D76" s="89">
        <v>1.25</v>
      </c>
      <c r="E76" s="89">
        <v>1.21</v>
      </c>
      <c r="F76" s="89">
        <v>1.21</v>
      </c>
      <c r="G76" s="89">
        <v>1.21</v>
      </c>
      <c r="H76" s="12" t="s">
        <v>215</v>
      </c>
    </row>
    <row r="77" spans="2:8" ht="20.100000000000001" customHeight="1">
      <c r="B77" s="55" t="s">
        <v>332</v>
      </c>
      <c r="C77" s="55" t="s">
        <v>201</v>
      </c>
      <c r="D77" s="89">
        <v>1.65</v>
      </c>
      <c r="E77" s="89">
        <v>1.65</v>
      </c>
      <c r="F77" s="89" t="s">
        <v>375</v>
      </c>
      <c r="G77" s="89">
        <v>1.65</v>
      </c>
      <c r="H77" s="12" t="s">
        <v>202</v>
      </c>
    </row>
    <row r="78" spans="2:8" ht="20.100000000000001" customHeight="1">
      <c r="B78" s="55" t="s">
        <v>212</v>
      </c>
      <c r="C78" s="55" t="s">
        <v>211</v>
      </c>
      <c r="D78" s="89" t="s">
        <v>375</v>
      </c>
      <c r="E78" s="89" t="s">
        <v>375</v>
      </c>
      <c r="F78" s="89" t="s">
        <v>375</v>
      </c>
      <c r="G78" s="89">
        <v>7</v>
      </c>
      <c r="H78" s="86" t="s">
        <v>217</v>
      </c>
    </row>
    <row r="79" spans="2:8" ht="20.100000000000001" customHeight="1">
      <c r="B79" s="55" t="s">
        <v>117</v>
      </c>
      <c r="C79" s="55" t="s">
        <v>118</v>
      </c>
      <c r="D79" s="89" t="s">
        <v>375</v>
      </c>
      <c r="E79" s="89" t="s">
        <v>375</v>
      </c>
      <c r="F79" s="89" t="s">
        <v>375</v>
      </c>
      <c r="G79" s="89" t="s">
        <v>375</v>
      </c>
      <c r="H79" s="86" t="s">
        <v>333</v>
      </c>
    </row>
    <row r="80" spans="2:8" ht="20.100000000000001" customHeight="1">
      <c r="B80" s="55" t="s">
        <v>334</v>
      </c>
      <c r="C80" s="84" t="s">
        <v>335</v>
      </c>
      <c r="D80" s="89" t="s">
        <v>375</v>
      </c>
      <c r="E80" s="89" t="s">
        <v>375</v>
      </c>
      <c r="F80" s="89" t="s">
        <v>375</v>
      </c>
      <c r="G80" s="89" t="s">
        <v>375</v>
      </c>
      <c r="H80" s="87" t="s">
        <v>336</v>
      </c>
    </row>
    <row r="81" spans="2:8" ht="20.100000000000001" customHeight="1">
      <c r="B81" s="54" t="s">
        <v>76</v>
      </c>
      <c r="C81" s="81"/>
      <c r="D81" s="82"/>
      <c r="E81" s="82"/>
      <c r="F81" s="82"/>
      <c r="G81" s="82"/>
      <c r="H81" s="83" t="s">
        <v>30</v>
      </c>
    </row>
    <row r="82" spans="2:8" ht="20.100000000000001" customHeight="1">
      <c r="B82" s="55" t="s">
        <v>56</v>
      </c>
      <c r="C82" s="55" t="s">
        <v>57</v>
      </c>
      <c r="D82" s="89">
        <v>2.2999999999999998</v>
      </c>
      <c r="E82" s="89">
        <v>2.29</v>
      </c>
      <c r="F82" s="89">
        <v>2.2799999999999998</v>
      </c>
      <c r="G82" s="89">
        <v>2.2999999999999998</v>
      </c>
      <c r="H82" s="12" t="s">
        <v>58</v>
      </c>
    </row>
    <row r="83" spans="2:8" ht="20.100000000000001" customHeight="1">
      <c r="B83" s="55" t="s">
        <v>156</v>
      </c>
      <c r="C83" s="55" t="s">
        <v>155</v>
      </c>
      <c r="D83" s="89">
        <v>7.2</v>
      </c>
      <c r="E83" s="89">
        <v>7.2</v>
      </c>
      <c r="F83" s="89">
        <v>6.91</v>
      </c>
      <c r="G83" s="89">
        <v>6.85</v>
      </c>
      <c r="H83" s="12" t="s">
        <v>157</v>
      </c>
    </row>
    <row r="84" spans="2:8" ht="20.100000000000001" customHeight="1">
      <c r="B84" s="55" t="s">
        <v>186</v>
      </c>
      <c r="C84" s="55" t="s">
        <v>184</v>
      </c>
      <c r="D84" s="89">
        <v>23.99</v>
      </c>
      <c r="E84" s="89">
        <v>25</v>
      </c>
      <c r="F84" s="89">
        <v>25</v>
      </c>
      <c r="G84" s="89">
        <v>22.5</v>
      </c>
      <c r="H84" s="12" t="s">
        <v>195</v>
      </c>
    </row>
    <row r="85" spans="2:8" ht="20.100000000000001" customHeight="1">
      <c r="B85" s="55" t="s">
        <v>337</v>
      </c>
      <c r="C85" s="55" t="s">
        <v>338</v>
      </c>
      <c r="D85" s="89" t="s">
        <v>375</v>
      </c>
      <c r="E85" s="89" t="s">
        <v>375</v>
      </c>
      <c r="F85" s="89" t="s">
        <v>375</v>
      </c>
      <c r="G85" s="89" t="s">
        <v>375</v>
      </c>
      <c r="H85" s="12" t="s">
        <v>339</v>
      </c>
    </row>
    <row r="86" spans="2:8" ht="20.100000000000001" customHeight="1">
      <c r="B86" s="55" t="s">
        <v>59</v>
      </c>
      <c r="C86" s="55" t="s">
        <v>34</v>
      </c>
      <c r="D86" s="89">
        <v>6.28</v>
      </c>
      <c r="E86" s="89">
        <v>6.25</v>
      </c>
      <c r="F86" s="89">
        <v>6.24</v>
      </c>
      <c r="G86" s="89">
        <v>6.33</v>
      </c>
      <c r="H86" s="12" t="s">
        <v>35</v>
      </c>
    </row>
    <row r="87" spans="2:8" ht="20.100000000000001" customHeight="1">
      <c r="B87" s="55" t="s">
        <v>60</v>
      </c>
      <c r="C87" s="55" t="s">
        <v>41</v>
      </c>
      <c r="D87" s="89">
        <v>2.25</v>
      </c>
      <c r="E87" s="89">
        <v>2.11</v>
      </c>
      <c r="F87" s="89">
        <v>2.0299999999999998</v>
      </c>
      <c r="G87" s="89">
        <v>2.11</v>
      </c>
      <c r="H87" s="12" t="s">
        <v>61</v>
      </c>
    </row>
    <row r="88" spans="2:8" ht="20.100000000000001" customHeight="1">
      <c r="B88" s="55" t="s">
        <v>340</v>
      </c>
      <c r="C88" s="55" t="s">
        <v>77</v>
      </c>
      <c r="D88" s="89">
        <v>1.4</v>
      </c>
      <c r="E88" s="89" t="s">
        <v>375</v>
      </c>
      <c r="F88" s="89">
        <v>1.36</v>
      </c>
      <c r="G88" s="89">
        <v>1.4</v>
      </c>
      <c r="H88" s="12" t="s">
        <v>78</v>
      </c>
    </row>
    <row r="89" spans="2:8" ht="20.100000000000001" customHeight="1">
      <c r="B89" s="55" t="s">
        <v>341</v>
      </c>
      <c r="C89" s="55" t="s">
        <v>342</v>
      </c>
      <c r="D89" s="89">
        <v>1.3</v>
      </c>
      <c r="E89" s="89">
        <v>1.29</v>
      </c>
      <c r="F89" s="89">
        <v>1.28</v>
      </c>
      <c r="G89" s="89">
        <v>1.29</v>
      </c>
      <c r="H89" s="12" t="s">
        <v>343</v>
      </c>
    </row>
    <row r="90" spans="2:8" ht="20.100000000000001" customHeight="1">
      <c r="B90" s="55" t="s">
        <v>344</v>
      </c>
      <c r="C90" s="55" t="s">
        <v>145</v>
      </c>
      <c r="D90" s="89" t="s">
        <v>375</v>
      </c>
      <c r="E90" s="89" t="s">
        <v>375</v>
      </c>
      <c r="F90" s="89">
        <v>1.88</v>
      </c>
      <c r="G90" s="89">
        <v>1.88</v>
      </c>
      <c r="H90" s="12" t="s">
        <v>146</v>
      </c>
    </row>
    <row r="91" spans="2:8" ht="20.100000000000001" customHeight="1">
      <c r="B91" s="55" t="s">
        <v>103</v>
      </c>
      <c r="C91" s="55" t="s">
        <v>79</v>
      </c>
      <c r="D91" s="89">
        <v>1.4</v>
      </c>
      <c r="E91" s="89">
        <v>1.4</v>
      </c>
      <c r="F91" s="89">
        <v>1.4</v>
      </c>
      <c r="G91" s="89">
        <v>1.44</v>
      </c>
      <c r="H91" s="12" t="s">
        <v>80</v>
      </c>
    </row>
    <row r="92" spans="2:8" ht="20.100000000000001" customHeight="1">
      <c r="B92" s="55" t="s">
        <v>62</v>
      </c>
      <c r="C92" s="55" t="s">
        <v>46</v>
      </c>
      <c r="D92" s="89" t="s">
        <v>375</v>
      </c>
      <c r="E92" s="89" t="s">
        <v>375</v>
      </c>
      <c r="F92" s="89">
        <v>2.46</v>
      </c>
      <c r="G92" s="89">
        <v>2.56</v>
      </c>
      <c r="H92" s="12" t="s">
        <v>44</v>
      </c>
    </row>
    <row r="93" spans="2:8" ht="20.100000000000001" customHeight="1">
      <c r="B93" s="55" t="s">
        <v>81</v>
      </c>
      <c r="C93" s="55" t="s">
        <v>82</v>
      </c>
      <c r="D93" s="89">
        <v>2.99</v>
      </c>
      <c r="E93" s="89">
        <v>2.95</v>
      </c>
      <c r="F93" s="89">
        <v>2.9</v>
      </c>
      <c r="G93" s="89">
        <v>2.91</v>
      </c>
      <c r="H93" s="12" t="s">
        <v>83</v>
      </c>
    </row>
    <row r="94" spans="2:8" ht="20.100000000000001" customHeight="1">
      <c r="B94" s="55" t="s">
        <v>127</v>
      </c>
      <c r="C94" s="55" t="s">
        <v>126</v>
      </c>
      <c r="D94" s="89" t="s">
        <v>375</v>
      </c>
      <c r="E94" s="89" t="s">
        <v>375</v>
      </c>
      <c r="F94" s="89" t="s">
        <v>375</v>
      </c>
      <c r="G94" s="89" t="s">
        <v>375</v>
      </c>
      <c r="H94" s="12" t="s">
        <v>129</v>
      </c>
    </row>
    <row r="95" spans="2:8" ht="20.100000000000001" customHeight="1">
      <c r="B95" s="55" t="s">
        <v>187</v>
      </c>
      <c r="C95" s="55" t="s">
        <v>185</v>
      </c>
      <c r="D95" s="89" t="s">
        <v>375</v>
      </c>
      <c r="E95" s="89" t="s">
        <v>375</v>
      </c>
      <c r="F95" s="89" t="s">
        <v>375</v>
      </c>
      <c r="G95" s="89" t="s">
        <v>375</v>
      </c>
      <c r="H95" s="12" t="s">
        <v>194</v>
      </c>
    </row>
    <row r="96" spans="2:8" ht="20.100000000000001" customHeight="1">
      <c r="B96" s="55" t="s">
        <v>345</v>
      </c>
      <c r="C96" s="55" t="s">
        <v>154</v>
      </c>
      <c r="D96" s="89" t="s">
        <v>375</v>
      </c>
      <c r="E96" s="89">
        <v>2</v>
      </c>
      <c r="F96" s="89">
        <v>2</v>
      </c>
      <c r="G96" s="89">
        <v>2</v>
      </c>
      <c r="H96" s="12" t="s">
        <v>158</v>
      </c>
    </row>
    <row r="97" spans="2:8" ht="20.100000000000001" customHeight="1">
      <c r="B97" s="55" t="s">
        <v>84</v>
      </c>
      <c r="C97" s="55" t="s">
        <v>85</v>
      </c>
      <c r="D97" s="89" t="s">
        <v>375</v>
      </c>
      <c r="E97" s="89" t="s">
        <v>375</v>
      </c>
      <c r="F97" s="89" t="s">
        <v>375</v>
      </c>
      <c r="G97" s="89" t="s">
        <v>375</v>
      </c>
      <c r="H97" s="12" t="s">
        <v>86</v>
      </c>
    </row>
    <row r="98" spans="2:8" ht="20.100000000000001" customHeight="1">
      <c r="B98" s="55" t="s">
        <v>87</v>
      </c>
      <c r="C98" s="55" t="s">
        <v>88</v>
      </c>
      <c r="D98" s="89">
        <v>2</v>
      </c>
      <c r="E98" s="89">
        <v>1.95</v>
      </c>
      <c r="F98" s="89">
        <v>1.87</v>
      </c>
      <c r="G98" s="89">
        <v>1.87</v>
      </c>
      <c r="H98" s="12" t="s">
        <v>89</v>
      </c>
    </row>
    <row r="99" spans="2:8" ht="20.100000000000001" customHeight="1">
      <c r="B99" s="55" t="s">
        <v>346</v>
      </c>
      <c r="C99" s="55" t="s">
        <v>347</v>
      </c>
      <c r="D99" s="89" t="s">
        <v>375</v>
      </c>
      <c r="E99" s="89" t="s">
        <v>375</v>
      </c>
      <c r="F99" s="89" t="s">
        <v>375</v>
      </c>
      <c r="G99" s="89" t="s">
        <v>375</v>
      </c>
      <c r="H99" s="12" t="s">
        <v>348</v>
      </c>
    </row>
    <row r="100" spans="2:8" ht="20.100000000000001" customHeight="1">
      <c r="B100" s="55" t="s">
        <v>349</v>
      </c>
      <c r="C100" s="55" t="s">
        <v>191</v>
      </c>
      <c r="D100" s="89" t="s">
        <v>375</v>
      </c>
      <c r="E100" s="89" t="s">
        <v>375</v>
      </c>
      <c r="F100" s="89" t="s">
        <v>375</v>
      </c>
      <c r="G100" s="89" t="s">
        <v>375</v>
      </c>
      <c r="H100" s="12" t="s">
        <v>192</v>
      </c>
    </row>
    <row r="101" spans="2:8" ht="20.100000000000001" customHeight="1">
      <c r="B101" s="55" t="s">
        <v>350</v>
      </c>
      <c r="C101" s="55" t="s">
        <v>131</v>
      </c>
      <c r="D101" s="89">
        <v>1.25</v>
      </c>
      <c r="E101" s="89">
        <v>1.34</v>
      </c>
      <c r="F101" s="89">
        <v>1.44</v>
      </c>
      <c r="G101" s="89">
        <v>1.44</v>
      </c>
      <c r="H101" s="88" t="s">
        <v>132</v>
      </c>
    </row>
    <row r="102" spans="2:8" ht="20.100000000000001" customHeight="1">
      <c r="B102" s="54" t="s">
        <v>351</v>
      </c>
      <c r="C102" s="81"/>
      <c r="D102" s="82"/>
      <c r="E102" s="82"/>
      <c r="F102" s="82"/>
      <c r="G102" s="82"/>
      <c r="H102" s="83" t="s">
        <v>63</v>
      </c>
    </row>
    <row r="103" spans="2:8" ht="20.100000000000001" customHeight="1">
      <c r="B103" s="55" t="s">
        <v>101</v>
      </c>
      <c r="C103" s="55" t="s">
        <v>102</v>
      </c>
      <c r="D103" s="89">
        <v>18.850000000000001</v>
      </c>
      <c r="E103" s="89">
        <v>18.899999999999999</v>
      </c>
      <c r="F103" s="89">
        <v>18.89</v>
      </c>
      <c r="G103" s="89">
        <v>18.5</v>
      </c>
      <c r="H103" s="12" t="s">
        <v>104</v>
      </c>
    </row>
    <row r="104" spans="2:8" ht="20.100000000000001" customHeight="1">
      <c r="B104" s="55" t="s">
        <v>90</v>
      </c>
      <c r="C104" s="55" t="s">
        <v>91</v>
      </c>
      <c r="D104" s="89">
        <v>9</v>
      </c>
      <c r="E104" s="89">
        <v>9</v>
      </c>
      <c r="F104" s="89">
        <v>9.11</v>
      </c>
      <c r="G104" s="89">
        <v>9.1</v>
      </c>
      <c r="H104" s="12" t="s">
        <v>92</v>
      </c>
    </row>
    <row r="105" spans="2:8" ht="20.100000000000001" customHeight="1">
      <c r="B105" s="55" t="s">
        <v>174</v>
      </c>
      <c r="C105" s="55" t="s">
        <v>175</v>
      </c>
      <c r="D105" s="89" t="s">
        <v>375</v>
      </c>
      <c r="E105" s="89" t="s">
        <v>375</v>
      </c>
      <c r="F105" s="89" t="s">
        <v>375</v>
      </c>
      <c r="G105" s="89" t="s">
        <v>375</v>
      </c>
      <c r="H105" s="12" t="s">
        <v>176</v>
      </c>
    </row>
    <row r="106" spans="2:8" ht="20.100000000000001" customHeight="1">
      <c r="B106" s="55" t="s">
        <v>109</v>
      </c>
      <c r="C106" s="55" t="s">
        <v>110</v>
      </c>
      <c r="D106" s="89" t="s">
        <v>375</v>
      </c>
      <c r="E106" s="89" t="s">
        <v>375</v>
      </c>
      <c r="F106" s="89">
        <v>12.49</v>
      </c>
      <c r="G106" s="89">
        <v>12.45</v>
      </c>
      <c r="H106" s="12" t="s">
        <v>111</v>
      </c>
    </row>
    <row r="107" spans="2:8" ht="20.100000000000001" customHeight="1">
      <c r="B107" s="55" t="s">
        <v>373</v>
      </c>
      <c r="C107" s="55" t="s">
        <v>105</v>
      </c>
      <c r="D107" s="89" t="s">
        <v>375</v>
      </c>
      <c r="E107" s="89">
        <v>9.5</v>
      </c>
      <c r="F107" s="89" t="s">
        <v>375</v>
      </c>
      <c r="G107" s="89">
        <v>9.65</v>
      </c>
      <c r="H107" s="12" t="s">
        <v>108</v>
      </c>
    </row>
    <row r="108" spans="2:8" ht="20.100000000000001" customHeight="1">
      <c r="B108" s="55" t="s">
        <v>352</v>
      </c>
      <c r="C108" s="55" t="s">
        <v>353</v>
      </c>
      <c r="D108" s="89" t="s">
        <v>375</v>
      </c>
      <c r="E108" s="89" t="s">
        <v>375</v>
      </c>
      <c r="F108" s="89" t="s">
        <v>375</v>
      </c>
      <c r="G108" s="89" t="s">
        <v>375</v>
      </c>
      <c r="H108" s="12" t="s">
        <v>354</v>
      </c>
    </row>
    <row r="109" spans="2:8" ht="20.100000000000001" customHeight="1">
      <c r="B109" s="55" t="s">
        <v>125</v>
      </c>
      <c r="C109" s="55" t="s">
        <v>124</v>
      </c>
      <c r="D109" s="89" t="s">
        <v>375</v>
      </c>
      <c r="E109" s="89">
        <v>66.5</v>
      </c>
      <c r="F109" s="89">
        <v>66.5</v>
      </c>
      <c r="G109" s="89">
        <v>62</v>
      </c>
      <c r="H109" s="12" t="s">
        <v>130</v>
      </c>
    </row>
    <row r="110" spans="2:8" ht="20.100000000000001" customHeight="1">
      <c r="B110" s="55" t="s">
        <v>355</v>
      </c>
      <c r="C110" s="55" t="s">
        <v>213</v>
      </c>
      <c r="D110" s="89" t="s">
        <v>375</v>
      </c>
      <c r="E110" s="89" t="s">
        <v>375</v>
      </c>
      <c r="F110" s="89"/>
      <c r="G110" s="89" t="s">
        <v>375</v>
      </c>
      <c r="H110" s="12" t="s">
        <v>216</v>
      </c>
    </row>
    <row r="111" spans="2:8" ht="20.100000000000001" customHeight="1">
      <c r="B111" s="55" t="s">
        <v>356</v>
      </c>
      <c r="C111" s="55" t="s">
        <v>172</v>
      </c>
      <c r="D111" s="89">
        <v>25.33</v>
      </c>
      <c r="E111" s="89" t="s">
        <v>375</v>
      </c>
      <c r="F111" s="89">
        <v>25.37</v>
      </c>
      <c r="G111" s="89">
        <v>25.37</v>
      </c>
      <c r="H111" s="86" t="s">
        <v>173</v>
      </c>
    </row>
    <row r="112" spans="2:8" ht="20.100000000000001" customHeight="1">
      <c r="B112" s="54" t="s">
        <v>357</v>
      </c>
      <c r="C112" s="81"/>
      <c r="D112" s="82"/>
      <c r="E112" s="82"/>
      <c r="F112" s="82"/>
      <c r="G112" s="82"/>
      <c r="H112" s="83" t="s">
        <v>29</v>
      </c>
    </row>
    <row r="113" spans="2:8" ht="20.100000000000001" customHeight="1">
      <c r="B113" s="55" t="s">
        <v>358</v>
      </c>
      <c r="C113" s="55" t="s">
        <v>218</v>
      </c>
      <c r="D113" s="89">
        <v>0.34</v>
      </c>
      <c r="E113" s="89">
        <v>0.36</v>
      </c>
      <c r="F113" s="89" t="s">
        <v>375</v>
      </c>
      <c r="G113" s="89">
        <v>0.36</v>
      </c>
      <c r="H113" s="12" t="s">
        <v>219</v>
      </c>
    </row>
    <row r="114" spans="2:8" ht="20.100000000000001" customHeight="1">
      <c r="B114" s="55" t="s">
        <v>221</v>
      </c>
      <c r="C114" s="55" t="s">
        <v>222</v>
      </c>
      <c r="D114" s="89" t="s">
        <v>375</v>
      </c>
      <c r="E114" s="89" t="s">
        <v>375</v>
      </c>
      <c r="F114" s="89" t="s">
        <v>375</v>
      </c>
      <c r="G114" s="89" t="s">
        <v>375</v>
      </c>
      <c r="H114" s="12" t="s">
        <v>224</v>
      </c>
    </row>
    <row r="115" spans="2:8" ht="20.100000000000001" customHeight="1">
      <c r="B115" s="55" t="s">
        <v>359</v>
      </c>
      <c r="C115" s="55" t="s">
        <v>204</v>
      </c>
      <c r="D115" s="89" t="s">
        <v>375</v>
      </c>
      <c r="E115" s="89" t="s">
        <v>375</v>
      </c>
      <c r="F115" s="89" t="s">
        <v>375</v>
      </c>
      <c r="G115" s="89" t="s">
        <v>375</v>
      </c>
      <c r="H115" s="12" t="s">
        <v>205</v>
      </c>
    </row>
    <row r="116" spans="2:8" ht="20.100000000000001" customHeight="1">
      <c r="B116" s="55" t="s">
        <v>360</v>
      </c>
      <c r="C116" s="55" t="s">
        <v>141</v>
      </c>
      <c r="D116" s="89">
        <v>5.7</v>
      </c>
      <c r="E116" s="89">
        <v>5.41</v>
      </c>
      <c r="F116" s="89">
        <v>5.58</v>
      </c>
      <c r="G116" s="89">
        <v>5.7</v>
      </c>
      <c r="H116" s="12" t="s">
        <v>142</v>
      </c>
    </row>
    <row r="117" spans="2:8" ht="20.100000000000001" customHeight="1">
      <c r="B117" s="55" t="s">
        <v>361</v>
      </c>
      <c r="C117" s="55" t="s">
        <v>362</v>
      </c>
      <c r="D117" s="89" t="s">
        <v>375</v>
      </c>
      <c r="E117" s="89" t="s">
        <v>375</v>
      </c>
      <c r="F117" s="89" t="s">
        <v>375</v>
      </c>
      <c r="G117" s="89" t="s">
        <v>375</v>
      </c>
      <c r="H117" s="12" t="s">
        <v>363</v>
      </c>
    </row>
    <row r="118" spans="2:8" ht="20.100000000000001" customHeight="1">
      <c r="B118" s="55" t="s">
        <v>364</v>
      </c>
      <c r="C118" s="55" t="s">
        <v>188</v>
      </c>
      <c r="D118" s="89" t="s">
        <v>375</v>
      </c>
      <c r="E118" s="89" t="s">
        <v>375</v>
      </c>
      <c r="F118" s="89" t="s">
        <v>375</v>
      </c>
      <c r="G118" s="89" t="s">
        <v>375</v>
      </c>
      <c r="H118" s="12" t="s">
        <v>193</v>
      </c>
    </row>
    <row r="119" spans="2:8" ht="20.100000000000001" customHeight="1">
      <c r="B119" s="55" t="s">
        <v>365</v>
      </c>
      <c r="C119" s="55" t="s">
        <v>366</v>
      </c>
      <c r="D119" s="89">
        <v>7.65</v>
      </c>
      <c r="E119" s="89">
        <v>7.7</v>
      </c>
      <c r="F119" s="89" t="s">
        <v>375</v>
      </c>
      <c r="G119" s="89">
        <v>7.75</v>
      </c>
      <c r="H119" s="12" t="s">
        <v>367</v>
      </c>
    </row>
    <row r="120" spans="2:8">
      <c r="D120"/>
    </row>
  </sheetData>
  <mergeCells count="18">
    <mergeCell ref="B1:H1"/>
    <mergeCell ref="B2:H2"/>
    <mergeCell ref="B3:B4"/>
    <mergeCell ref="C3:C4"/>
    <mergeCell ref="D3:D4"/>
    <mergeCell ref="H3:H4"/>
    <mergeCell ref="F3:F4"/>
    <mergeCell ref="G3:G4"/>
    <mergeCell ref="E3:E4"/>
    <mergeCell ref="B65:H65"/>
    <mergeCell ref="B66:H66"/>
    <mergeCell ref="B67:B68"/>
    <mergeCell ref="C67:C68"/>
    <mergeCell ref="H67:H68"/>
    <mergeCell ref="D67:D68"/>
    <mergeCell ref="F67:F68"/>
    <mergeCell ref="G67:G68"/>
    <mergeCell ref="E67:E68"/>
  </mergeCells>
  <phoneticPr fontId="84" type="noConversion"/>
  <pageMargins left="0" right="0.25" top="0" bottom="0" header="0.31496062992126" footer="0.31496062992126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4"/>
  <sheetViews>
    <sheetView rightToLeft="1" topLeftCell="A44" zoomScale="115" zoomScaleNormal="115" workbookViewId="0">
      <selection activeCell="N57" sqref="A57:N58"/>
    </sheetView>
  </sheetViews>
  <sheetFormatPr defaultRowHeight="12.75"/>
  <cols>
    <col min="1" max="1" width="29.7109375" style="4" customWidth="1"/>
    <col min="2" max="2" width="7.28515625" style="4" customWidth="1"/>
    <col min="3" max="3" width="8.42578125" style="4" customWidth="1"/>
    <col min="4" max="4" width="8.42578125" style="13" customWidth="1"/>
    <col min="5" max="5" width="8.85546875" style="13" customWidth="1"/>
    <col min="6" max="6" width="9.28515625" style="4" customWidth="1"/>
    <col min="7" max="7" width="8.5703125" style="4" customWidth="1"/>
    <col min="8" max="8" width="9.140625" style="4" customWidth="1"/>
    <col min="9" max="9" width="7.140625" style="6" customWidth="1"/>
    <col min="10" max="10" width="7.5703125" style="7" customWidth="1"/>
    <col min="11" max="11" width="15.5703125" style="9" customWidth="1"/>
    <col min="12" max="12" width="15.85546875" style="9" customWidth="1"/>
    <col min="13" max="13" width="10.85546875" style="8" customWidth="1"/>
    <col min="14" max="14" width="32.28515625" style="4" customWidth="1"/>
    <col min="15" max="16384" width="9.140625" style="4"/>
  </cols>
  <sheetData>
    <row r="1" spans="1:14" ht="33.75" customHeight="1">
      <c r="A1" s="20" t="s">
        <v>4</v>
      </c>
      <c r="B1" s="183" t="s">
        <v>425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</row>
    <row r="2" spans="1:14" ht="25.5" customHeight="1">
      <c r="A2" s="24" t="s">
        <v>5</v>
      </c>
      <c r="B2" s="185" t="s">
        <v>426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</row>
    <row r="3" spans="1:14" ht="50.25" customHeight="1">
      <c r="A3" s="26" t="s">
        <v>0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22</v>
      </c>
      <c r="G3" s="27" t="s">
        <v>2</v>
      </c>
      <c r="H3" s="27" t="s">
        <v>23</v>
      </c>
      <c r="I3" s="28" t="s">
        <v>10</v>
      </c>
      <c r="J3" s="29" t="s">
        <v>97</v>
      </c>
      <c r="K3" s="27" t="s">
        <v>64</v>
      </c>
      <c r="L3" s="27" t="s">
        <v>65</v>
      </c>
      <c r="M3" s="27" t="s">
        <v>11</v>
      </c>
      <c r="N3" s="30" t="s">
        <v>1</v>
      </c>
    </row>
    <row r="4" spans="1:14" ht="18.95" customHeight="1">
      <c r="A4" s="31" t="s">
        <v>12</v>
      </c>
      <c r="B4" s="177" t="s">
        <v>3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20.100000000000001" customHeight="1">
      <c r="A5" s="32" t="s">
        <v>409</v>
      </c>
      <c r="B5" s="33" t="s">
        <v>169</v>
      </c>
      <c r="C5" s="34">
        <v>0.61</v>
      </c>
      <c r="D5" s="35">
        <v>0.61</v>
      </c>
      <c r="E5" s="35">
        <v>0.59</v>
      </c>
      <c r="F5" s="36">
        <v>0.59</v>
      </c>
      <c r="G5" s="36">
        <v>0.59</v>
      </c>
      <c r="H5" s="36">
        <v>0.61</v>
      </c>
      <c r="I5" s="37">
        <v>-3.2786885245901676</v>
      </c>
      <c r="J5" s="38">
        <v>78</v>
      </c>
      <c r="K5" s="38">
        <v>54364625</v>
      </c>
      <c r="L5" s="38">
        <v>32162043.68</v>
      </c>
      <c r="M5" s="39">
        <v>4</v>
      </c>
      <c r="N5" s="40" t="s">
        <v>170</v>
      </c>
    </row>
    <row r="6" spans="1:14" ht="20.100000000000001" customHeight="1">
      <c r="A6" s="32" t="s">
        <v>393</v>
      </c>
      <c r="B6" s="33" t="s">
        <v>36</v>
      </c>
      <c r="C6" s="34">
        <v>3.17</v>
      </c>
      <c r="D6" s="35">
        <v>3.19</v>
      </c>
      <c r="E6" s="35">
        <v>3.08</v>
      </c>
      <c r="F6" s="36">
        <v>3.12</v>
      </c>
      <c r="G6" s="36">
        <v>3.11</v>
      </c>
      <c r="H6" s="36">
        <v>3.17</v>
      </c>
      <c r="I6" s="37">
        <v>-1.8927444794952675</v>
      </c>
      <c r="J6" s="38">
        <v>314</v>
      </c>
      <c r="K6" s="38">
        <v>75543839</v>
      </c>
      <c r="L6" s="38">
        <v>235583481.88</v>
      </c>
      <c r="M6" s="39">
        <v>4</v>
      </c>
      <c r="N6" s="40" t="s">
        <v>48</v>
      </c>
    </row>
    <row r="7" spans="1:14" ht="20.100000000000001" customHeight="1">
      <c r="A7" s="32" t="s">
        <v>98</v>
      </c>
      <c r="B7" s="33" t="s">
        <v>99</v>
      </c>
      <c r="C7" s="34">
        <v>1.1599999999999999</v>
      </c>
      <c r="D7" s="35">
        <v>1.19</v>
      </c>
      <c r="E7" s="35">
        <v>1.1599999999999999</v>
      </c>
      <c r="F7" s="36">
        <v>1.17</v>
      </c>
      <c r="G7" s="36">
        <v>1.19</v>
      </c>
      <c r="H7" s="36">
        <v>1.1599999999999999</v>
      </c>
      <c r="I7" s="37">
        <v>2.5862068965517349</v>
      </c>
      <c r="J7" s="38">
        <v>80</v>
      </c>
      <c r="K7" s="38">
        <v>46275997</v>
      </c>
      <c r="L7" s="38">
        <v>54082355.93</v>
      </c>
      <c r="M7" s="39">
        <v>1</v>
      </c>
      <c r="N7" s="40" t="s">
        <v>100</v>
      </c>
    </row>
    <row r="8" spans="1:14" ht="20.100000000000001" customHeight="1">
      <c r="A8" s="32" t="s">
        <v>380</v>
      </c>
      <c r="B8" s="33" t="s">
        <v>45</v>
      </c>
      <c r="C8" s="34">
        <v>0.09</v>
      </c>
      <c r="D8" s="35">
        <v>0.09</v>
      </c>
      <c r="E8" s="35">
        <v>0.08</v>
      </c>
      <c r="F8" s="36">
        <v>0.08</v>
      </c>
      <c r="G8" s="36">
        <v>0.08</v>
      </c>
      <c r="H8" s="36">
        <v>0.08</v>
      </c>
      <c r="I8" s="37">
        <v>0</v>
      </c>
      <c r="J8" s="38">
        <v>35</v>
      </c>
      <c r="K8" s="38">
        <v>10641160</v>
      </c>
      <c r="L8" s="38">
        <v>877407.83000000007</v>
      </c>
      <c r="M8" s="39">
        <v>4</v>
      </c>
      <c r="N8" s="40" t="s">
        <v>66</v>
      </c>
    </row>
    <row r="9" spans="1:14" ht="20.100000000000001" customHeight="1">
      <c r="A9" s="32" t="s">
        <v>388</v>
      </c>
      <c r="B9" s="33" t="s">
        <v>25</v>
      </c>
      <c r="C9" s="34">
        <v>0.35</v>
      </c>
      <c r="D9" s="35">
        <v>0.37</v>
      </c>
      <c r="E9" s="35">
        <v>0.35</v>
      </c>
      <c r="F9" s="36">
        <v>0.35</v>
      </c>
      <c r="G9" s="36">
        <v>0.35</v>
      </c>
      <c r="H9" s="36">
        <v>0.35</v>
      </c>
      <c r="I9" s="37">
        <v>0</v>
      </c>
      <c r="J9" s="38">
        <v>118</v>
      </c>
      <c r="K9" s="38">
        <v>354263461</v>
      </c>
      <c r="L9" s="38">
        <v>124499458.33</v>
      </c>
      <c r="M9" s="39">
        <v>4</v>
      </c>
      <c r="N9" s="40" t="s">
        <v>26</v>
      </c>
    </row>
    <row r="10" spans="1:14" ht="20.100000000000001" customHeight="1">
      <c r="A10" s="32" t="s">
        <v>50</v>
      </c>
      <c r="B10" s="33" t="s">
        <v>51</v>
      </c>
      <c r="C10" s="34">
        <v>4</v>
      </c>
      <c r="D10" s="35">
        <v>4.0599999999999996</v>
      </c>
      <c r="E10" s="35">
        <v>3.95</v>
      </c>
      <c r="F10" s="36">
        <v>4</v>
      </c>
      <c r="G10" s="36">
        <v>3.99</v>
      </c>
      <c r="H10" s="36">
        <v>4</v>
      </c>
      <c r="I10" s="37">
        <v>-0.24999999999999467</v>
      </c>
      <c r="J10" s="38">
        <v>425</v>
      </c>
      <c r="K10" s="38">
        <v>112467953</v>
      </c>
      <c r="L10" s="38">
        <v>449701803.62000006</v>
      </c>
      <c r="M10" s="39">
        <v>4</v>
      </c>
      <c r="N10" s="40" t="s">
        <v>52</v>
      </c>
    </row>
    <row r="11" spans="1:14" ht="20.100000000000001" customHeight="1">
      <c r="A11" s="32" t="s">
        <v>228</v>
      </c>
      <c r="B11" s="33" t="s">
        <v>229</v>
      </c>
      <c r="C11" s="34">
        <v>0.22</v>
      </c>
      <c r="D11" s="35">
        <v>0.23</v>
      </c>
      <c r="E11" s="35">
        <v>0.21</v>
      </c>
      <c r="F11" s="36">
        <v>0.22</v>
      </c>
      <c r="G11" s="36">
        <v>0.22</v>
      </c>
      <c r="H11" s="36">
        <v>0.24</v>
      </c>
      <c r="I11" s="37">
        <v>-8.333333333333325</v>
      </c>
      <c r="J11" s="38">
        <v>321</v>
      </c>
      <c r="K11" s="38">
        <v>943938783</v>
      </c>
      <c r="L11" s="38">
        <v>202915032.25999999</v>
      </c>
      <c r="M11" s="39">
        <v>4</v>
      </c>
      <c r="N11" s="40" t="s">
        <v>230</v>
      </c>
    </row>
    <row r="12" spans="1:14" ht="20.100000000000001" customHeight="1">
      <c r="A12" s="32" t="s">
        <v>73</v>
      </c>
      <c r="B12" s="33" t="s">
        <v>74</v>
      </c>
      <c r="C12" s="34">
        <v>0.24</v>
      </c>
      <c r="D12" s="35">
        <v>0.24</v>
      </c>
      <c r="E12" s="35">
        <v>0.23</v>
      </c>
      <c r="F12" s="36">
        <v>0.24</v>
      </c>
      <c r="G12" s="36">
        <v>0.24</v>
      </c>
      <c r="H12" s="36">
        <v>0.24</v>
      </c>
      <c r="I12" s="37">
        <v>0</v>
      </c>
      <c r="J12" s="38">
        <v>30</v>
      </c>
      <c r="K12" s="38">
        <v>157633688</v>
      </c>
      <c r="L12" s="38">
        <v>37665804.600000001</v>
      </c>
      <c r="M12" s="39">
        <v>4</v>
      </c>
      <c r="N12" s="40" t="s">
        <v>75</v>
      </c>
    </row>
    <row r="13" spans="1:14" ht="20.100000000000001" customHeight="1">
      <c r="A13" s="32" t="s">
        <v>53</v>
      </c>
      <c r="B13" s="33" t="s">
        <v>42</v>
      </c>
      <c r="C13" s="34">
        <v>0.32</v>
      </c>
      <c r="D13" s="35">
        <v>0.33</v>
      </c>
      <c r="E13" s="35">
        <v>0.32</v>
      </c>
      <c r="F13" s="36">
        <v>0.32</v>
      </c>
      <c r="G13" s="36">
        <v>0.33</v>
      </c>
      <c r="H13" s="36">
        <v>0.33</v>
      </c>
      <c r="I13" s="37">
        <v>0</v>
      </c>
      <c r="J13" s="38">
        <v>42</v>
      </c>
      <c r="K13" s="38">
        <v>123642813</v>
      </c>
      <c r="L13" s="38">
        <v>39999490.269999996</v>
      </c>
      <c r="M13" s="39">
        <v>3</v>
      </c>
      <c r="N13" s="40" t="s">
        <v>43</v>
      </c>
    </row>
    <row r="14" spans="1:14" ht="20.100000000000001" customHeight="1">
      <c r="A14" s="32" t="s">
        <v>54</v>
      </c>
      <c r="B14" s="33" t="s">
        <v>39</v>
      </c>
      <c r="C14" s="34">
        <v>0.16</v>
      </c>
      <c r="D14" s="35">
        <v>0.16</v>
      </c>
      <c r="E14" s="35">
        <v>0.15</v>
      </c>
      <c r="F14" s="36">
        <v>0.15</v>
      </c>
      <c r="G14" s="36">
        <v>0.15</v>
      </c>
      <c r="H14" s="36">
        <v>0.16</v>
      </c>
      <c r="I14" s="37">
        <v>-6.25</v>
      </c>
      <c r="J14" s="38">
        <v>8</v>
      </c>
      <c r="K14" s="38">
        <v>8509028</v>
      </c>
      <c r="L14" s="38">
        <v>1278218.01</v>
      </c>
      <c r="M14" s="39">
        <v>3</v>
      </c>
      <c r="N14" s="40" t="s">
        <v>40</v>
      </c>
    </row>
    <row r="15" spans="1:14" ht="20.100000000000001" customHeight="1">
      <c r="A15" s="32" t="s">
        <v>433</v>
      </c>
      <c r="B15" s="33" t="s">
        <v>220</v>
      </c>
      <c r="C15" s="34">
        <v>0.16</v>
      </c>
      <c r="D15" s="35">
        <v>0.16</v>
      </c>
      <c r="E15" s="35">
        <v>0.16</v>
      </c>
      <c r="F15" s="36">
        <v>0.16</v>
      </c>
      <c r="G15" s="36">
        <v>0.16</v>
      </c>
      <c r="H15" s="36">
        <v>0.15</v>
      </c>
      <c r="I15" s="37">
        <v>6.6666666666666652</v>
      </c>
      <c r="J15" s="38">
        <v>1</v>
      </c>
      <c r="K15" s="38">
        <v>5000</v>
      </c>
      <c r="L15" s="38">
        <v>800</v>
      </c>
      <c r="M15" s="39">
        <v>1</v>
      </c>
      <c r="N15" s="40" t="s">
        <v>223</v>
      </c>
    </row>
    <row r="16" spans="1:14" ht="20.100000000000001" customHeight="1">
      <c r="A16" s="32" t="s">
        <v>391</v>
      </c>
      <c r="B16" s="33" t="s">
        <v>123</v>
      </c>
      <c r="C16" s="34">
        <v>0.34</v>
      </c>
      <c r="D16" s="34">
        <v>0.34</v>
      </c>
      <c r="E16" s="34">
        <v>0.32</v>
      </c>
      <c r="F16" s="36">
        <v>0.32</v>
      </c>
      <c r="G16" s="36">
        <v>0.32</v>
      </c>
      <c r="H16" s="36">
        <v>0.34</v>
      </c>
      <c r="I16" s="37">
        <v>-5.8823529411764719</v>
      </c>
      <c r="J16" s="38">
        <v>12</v>
      </c>
      <c r="K16" s="38">
        <v>16088914</v>
      </c>
      <c r="L16" s="38">
        <v>5214226.2300000004</v>
      </c>
      <c r="M16" s="39">
        <v>4</v>
      </c>
      <c r="N16" s="40" t="s">
        <v>128</v>
      </c>
    </row>
    <row r="17" spans="1:14" ht="20.100000000000001" customHeight="1">
      <c r="A17" s="32" t="s">
        <v>38</v>
      </c>
      <c r="B17" s="33" t="s">
        <v>37</v>
      </c>
      <c r="C17" s="34">
        <v>2.16</v>
      </c>
      <c r="D17" s="34">
        <v>2.17</v>
      </c>
      <c r="E17" s="34">
        <v>2.11</v>
      </c>
      <c r="F17" s="36">
        <v>2.13</v>
      </c>
      <c r="G17" s="36">
        <v>2.11</v>
      </c>
      <c r="H17" s="36">
        <v>2.16</v>
      </c>
      <c r="I17" s="37">
        <v>-2.3148148148148251</v>
      </c>
      <c r="J17" s="38">
        <v>475</v>
      </c>
      <c r="K17" s="38">
        <v>343592697</v>
      </c>
      <c r="L17" s="38">
        <v>730544778.66000009</v>
      </c>
      <c r="M17" s="39">
        <v>4</v>
      </c>
      <c r="N17" s="40" t="s">
        <v>55</v>
      </c>
    </row>
    <row r="18" spans="1:14" ht="20.100000000000001" customHeight="1">
      <c r="A18" s="32" t="s">
        <v>386</v>
      </c>
      <c r="B18" s="33" t="s">
        <v>147</v>
      </c>
      <c r="C18" s="34">
        <v>0.06</v>
      </c>
      <c r="D18" s="34">
        <v>0.06</v>
      </c>
      <c r="E18" s="34">
        <v>0.05</v>
      </c>
      <c r="F18" s="36">
        <v>0.05</v>
      </c>
      <c r="G18" s="36">
        <v>0.05</v>
      </c>
      <c r="H18" s="36">
        <v>0.06</v>
      </c>
      <c r="I18" s="37">
        <v>-16.666666666666664</v>
      </c>
      <c r="J18" s="38">
        <v>54</v>
      </c>
      <c r="K18" s="38">
        <v>62413556</v>
      </c>
      <c r="L18" s="38">
        <v>3132154.99</v>
      </c>
      <c r="M18" s="39">
        <v>3</v>
      </c>
      <c r="N18" s="40" t="s">
        <v>241</v>
      </c>
    </row>
    <row r="19" spans="1:14" ht="20.100000000000001" customHeight="1">
      <c r="A19" s="32" t="s">
        <v>242</v>
      </c>
      <c r="B19" s="33" t="s">
        <v>243</v>
      </c>
      <c r="C19" s="34">
        <v>0.35</v>
      </c>
      <c r="D19" s="34">
        <v>0.35</v>
      </c>
      <c r="E19" s="34">
        <v>0.35</v>
      </c>
      <c r="F19" s="36">
        <v>0.35</v>
      </c>
      <c r="G19" s="36">
        <v>0.35</v>
      </c>
      <c r="H19" s="36">
        <v>0.35</v>
      </c>
      <c r="I19" s="37">
        <v>0</v>
      </c>
      <c r="J19" s="38">
        <v>4</v>
      </c>
      <c r="K19" s="38">
        <v>15560</v>
      </c>
      <c r="L19" s="38">
        <v>5446</v>
      </c>
      <c r="M19" s="39">
        <v>2</v>
      </c>
      <c r="N19" s="40" t="s">
        <v>244</v>
      </c>
    </row>
    <row r="20" spans="1:14" ht="20.100000000000001" customHeight="1">
      <c r="A20" s="32" t="s">
        <v>410</v>
      </c>
      <c r="B20" s="33" t="s">
        <v>150</v>
      </c>
      <c r="C20" s="34">
        <v>1.75</v>
      </c>
      <c r="D20" s="34">
        <v>1.75</v>
      </c>
      <c r="E20" s="34">
        <v>1.75</v>
      </c>
      <c r="F20" s="36">
        <v>1.75</v>
      </c>
      <c r="G20" s="36">
        <v>1.75</v>
      </c>
      <c r="H20" s="36">
        <v>1.85</v>
      </c>
      <c r="I20" s="37">
        <v>-5.4054054054054053</v>
      </c>
      <c r="J20" s="38">
        <v>2</v>
      </c>
      <c r="K20" s="38">
        <v>250000</v>
      </c>
      <c r="L20" s="38">
        <v>437500</v>
      </c>
      <c r="M20" s="39">
        <v>1</v>
      </c>
      <c r="N20" s="40" t="s">
        <v>151</v>
      </c>
    </row>
    <row r="21" spans="1:14" ht="20.100000000000001" customHeight="1">
      <c r="A21" s="32" t="s">
        <v>199</v>
      </c>
      <c r="B21" s="33" t="s">
        <v>198</v>
      </c>
      <c r="C21" s="34">
        <v>0.84</v>
      </c>
      <c r="D21" s="35">
        <v>0.84</v>
      </c>
      <c r="E21" s="35">
        <v>0.82</v>
      </c>
      <c r="F21" s="36">
        <v>0.82</v>
      </c>
      <c r="G21" s="36">
        <v>0.82</v>
      </c>
      <c r="H21" s="36">
        <v>0.85</v>
      </c>
      <c r="I21" s="37">
        <v>-3.5294117647058809</v>
      </c>
      <c r="J21" s="38">
        <v>10</v>
      </c>
      <c r="K21" s="38">
        <v>77104</v>
      </c>
      <c r="L21" s="38">
        <v>63528.44</v>
      </c>
      <c r="M21" s="39">
        <v>3</v>
      </c>
      <c r="N21" s="40" t="s">
        <v>283</v>
      </c>
    </row>
    <row r="22" spans="1:14" ht="20.100000000000001" customHeight="1">
      <c r="A22" s="41" t="s">
        <v>13</v>
      </c>
      <c r="B22" s="41"/>
      <c r="C22" s="136"/>
      <c r="D22" s="137"/>
      <c r="E22" s="137"/>
      <c r="F22" s="137"/>
      <c r="G22" s="137"/>
      <c r="H22" s="137"/>
      <c r="I22" s="138"/>
      <c r="J22" s="42">
        <f>SUM(J5:J21)</f>
        <v>2009</v>
      </c>
      <c r="K22" s="43">
        <f>SUM(K5:K21)</f>
        <v>2309724178</v>
      </c>
      <c r="L22" s="43">
        <f>SUM(L5:L21)</f>
        <v>1918163530.73</v>
      </c>
      <c r="M22" s="43">
        <v>4</v>
      </c>
      <c r="N22" s="41" t="s">
        <v>14</v>
      </c>
    </row>
    <row r="23" spans="1:14" ht="20.100000000000001" customHeight="1">
      <c r="A23" s="44" t="s">
        <v>27</v>
      </c>
      <c r="B23" s="44"/>
      <c r="C23" s="180" t="s">
        <v>95</v>
      </c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2"/>
    </row>
    <row r="24" spans="1:14" ht="20.100000000000001" customHeight="1">
      <c r="A24" s="32" t="s">
        <v>378</v>
      </c>
      <c r="B24" s="33" t="s">
        <v>32</v>
      </c>
      <c r="C24" s="97">
        <v>16.05</v>
      </c>
      <c r="D24" s="97">
        <v>16.2</v>
      </c>
      <c r="E24" s="97">
        <v>15.93</v>
      </c>
      <c r="F24" s="36">
        <v>16.04</v>
      </c>
      <c r="G24" s="36">
        <v>15.98</v>
      </c>
      <c r="H24" s="36">
        <v>16.05</v>
      </c>
      <c r="I24" s="37">
        <v>-0.43613707165108817</v>
      </c>
      <c r="J24" s="38">
        <v>581</v>
      </c>
      <c r="K24" s="38">
        <v>26929609</v>
      </c>
      <c r="L24" s="38">
        <v>431956766.74000001</v>
      </c>
      <c r="M24" s="39">
        <v>4</v>
      </c>
      <c r="N24" s="40" t="s">
        <v>33</v>
      </c>
    </row>
    <row r="25" spans="1:14" ht="20.100000000000001" customHeight="1">
      <c r="A25" s="32" t="s">
        <v>112</v>
      </c>
      <c r="B25" s="33" t="s">
        <v>113</v>
      </c>
      <c r="C25" s="97">
        <v>4.4400000000000004</v>
      </c>
      <c r="D25" s="97">
        <v>4.7</v>
      </c>
      <c r="E25" s="97">
        <v>4.4400000000000004</v>
      </c>
      <c r="F25" s="36">
        <v>4.63</v>
      </c>
      <c r="G25" s="36">
        <v>4.6900000000000004</v>
      </c>
      <c r="H25" s="36">
        <v>4.4400000000000004</v>
      </c>
      <c r="I25" s="37">
        <v>5.6306306306306286</v>
      </c>
      <c r="J25" s="38">
        <v>82</v>
      </c>
      <c r="K25" s="38">
        <v>1370570</v>
      </c>
      <c r="L25" s="38">
        <v>6345158.9799999995</v>
      </c>
      <c r="M25" s="39">
        <v>4</v>
      </c>
      <c r="N25" s="40" t="s">
        <v>300</v>
      </c>
    </row>
    <row r="26" spans="1:14" ht="20.100000000000001" customHeight="1">
      <c r="A26" s="41" t="s">
        <v>93</v>
      </c>
      <c r="B26" s="41"/>
      <c r="C26" s="61"/>
      <c r="D26" s="62"/>
      <c r="E26" s="62"/>
      <c r="F26" s="63"/>
      <c r="G26" s="63"/>
      <c r="H26" s="63"/>
      <c r="I26" s="64"/>
      <c r="J26" s="42">
        <f>SUM(J24:J25)</f>
        <v>663</v>
      </c>
      <c r="K26" s="43">
        <f>SUM(K24:K25)</f>
        <v>28300179</v>
      </c>
      <c r="L26" s="43">
        <f>SUM(L24:L25)</f>
        <v>438301925.72000003</v>
      </c>
      <c r="M26" s="43">
        <v>4</v>
      </c>
      <c r="N26" s="41" t="s">
        <v>14</v>
      </c>
    </row>
    <row r="27" spans="1:14" ht="20.100000000000001" customHeight="1">
      <c r="A27" s="44" t="s">
        <v>114</v>
      </c>
      <c r="B27" s="44"/>
      <c r="C27" s="177" t="s">
        <v>116</v>
      </c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9"/>
    </row>
    <row r="28" spans="1:14" s="11" customFormat="1" ht="20.100000000000001" customHeight="1">
      <c r="A28" s="32" t="s">
        <v>376</v>
      </c>
      <c r="B28" s="48" t="s">
        <v>162</v>
      </c>
      <c r="C28" s="45">
        <v>0.86</v>
      </c>
      <c r="D28" s="45">
        <v>0.87</v>
      </c>
      <c r="E28" s="45">
        <v>0.85</v>
      </c>
      <c r="F28" s="36">
        <v>0.87</v>
      </c>
      <c r="G28" s="36">
        <v>0.87</v>
      </c>
      <c r="H28" s="36">
        <v>0.86</v>
      </c>
      <c r="I28" s="37">
        <v>1.1627906976744207</v>
      </c>
      <c r="J28" s="38">
        <v>13</v>
      </c>
      <c r="K28" s="38">
        <v>1467080</v>
      </c>
      <c r="L28" s="38">
        <v>1269689.6000000001</v>
      </c>
      <c r="M28" s="39">
        <v>4</v>
      </c>
      <c r="N28" s="40" t="s">
        <v>163</v>
      </c>
    </row>
    <row r="29" spans="1:14" s="11" customFormat="1" ht="20.100000000000001" customHeight="1">
      <c r="A29" s="32" t="s">
        <v>408</v>
      </c>
      <c r="B29" s="48" t="s">
        <v>206</v>
      </c>
      <c r="C29" s="45">
        <v>0.64</v>
      </c>
      <c r="D29" s="45">
        <v>0.64</v>
      </c>
      <c r="E29" s="45">
        <v>0.54</v>
      </c>
      <c r="F29" s="36">
        <v>0.55000000000000004</v>
      </c>
      <c r="G29" s="36">
        <v>0.54</v>
      </c>
      <c r="H29" s="36">
        <v>0.6</v>
      </c>
      <c r="I29" s="37">
        <v>-9.9999999999999858</v>
      </c>
      <c r="J29" s="38">
        <v>10</v>
      </c>
      <c r="K29" s="38">
        <v>684100</v>
      </c>
      <c r="L29" s="38">
        <v>373224</v>
      </c>
      <c r="M29" s="39">
        <v>2</v>
      </c>
      <c r="N29" s="40" t="s">
        <v>210</v>
      </c>
    </row>
    <row r="30" spans="1:14" ht="20.100000000000001" customHeight="1">
      <c r="A30" s="41" t="s">
        <v>115</v>
      </c>
      <c r="B30" s="41"/>
      <c r="C30" s="61"/>
      <c r="D30" s="62"/>
      <c r="E30" s="62"/>
      <c r="F30" s="63"/>
      <c r="G30" s="63"/>
      <c r="H30" s="63"/>
      <c r="I30" s="64"/>
      <c r="J30" s="42">
        <f>SUM(J28:J29)</f>
        <v>23</v>
      </c>
      <c r="K30" s="43">
        <f>SUM(K28:K29)</f>
        <v>2151180</v>
      </c>
      <c r="L30" s="43">
        <f>SUM(L28:L29)</f>
        <v>1642913.6</v>
      </c>
      <c r="M30" s="43">
        <v>4</v>
      </c>
      <c r="N30" s="41" t="s">
        <v>14</v>
      </c>
    </row>
    <row r="31" spans="1:14" ht="20.100000000000001" customHeight="1">
      <c r="A31" s="44" t="s">
        <v>28</v>
      </c>
      <c r="B31" s="44"/>
      <c r="C31" s="177" t="s">
        <v>31</v>
      </c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9"/>
    </row>
    <row r="32" spans="1:14" s="11" customFormat="1" ht="20.100000000000001" customHeight="1">
      <c r="A32" s="32" t="s">
        <v>385</v>
      </c>
      <c r="B32" s="33" t="s">
        <v>143</v>
      </c>
      <c r="C32" s="34">
        <v>4.8</v>
      </c>
      <c r="D32" s="35">
        <v>4.8</v>
      </c>
      <c r="E32" s="35">
        <v>4.2</v>
      </c>
      <c r="F32" s="36">
        <v>4.29</v>
      </c>
      <c r="G32" s="36">
        <v>4.57</v>
      </c>
      <c r="H32" s="36">
        <v>4.41</v>
      </c>
      <c r="I32" s="37">
        <v>3.6281179138321962</v>
      </c>
      <c r="J32" s="38">
        <v>27</v>
      </c>
      <c r="K32" s="38">
        <v>16811212</v>
      </c>
      <c r="L32" s="38">
        <v>72165861.900000006</v>
      </c>
      <c r="M32" s="39">
        <v>3</v>
      </c>
      <c r="N32" s="40" t="s">
        <v>144</v>
      </c>
    </row>
    <row r="33" spans="1:14" s="11" customFormat="1" ht="20.100000000000001" customHeight="1">
      <c r="A33" s="32" t="s">
        <v>432</v>
      </c>
      <c r="B33" s="33" t="s">
        <v>211</v>
      </c>
      <c r="C33" s="34">
        <v>7</v>
      </c>
      <c r="D33" s="35">
        <v>7</v>
      </c>
      <c r="E33" s="35">
        <v>7</v>
      </c>
      <c r="F33" s="36">
        <v>7</v>
      </c>
      <c r="G33" s="36">
        <v>7</v>
      </c>
      <c r="H33" s="36">
        <v>7</v>
      </c>
      <c r="I33" s="37">
        <v>0</v>
      </c>
      <c r="J33" s="38">
        <v>1</v>
      </c>
      <c r="K33" s="38">
        <v>71898</v>
      </c>
      <c r="L33" s="38">
        <v>503286</v>
      </c>
      <c r="M33" s="39">
        <v>1</v>
      </c>
      <c r="N33" s="40" t="s">
        <v>217</v>
      </c>
    </row>
    <row r="34" spans="1:14" s="11" customFormat="1" ht="20.100000000000001" customHeight="1">
      <c r="A34" s="32" t="s">
        <v>67</v>
      </c>
      <c r="B34" s="33" t="s">
        <v>68</v>
      </c>
      <c r="C34" s="34">
        <v>3.68</v>
      </c>
      <c r="D34" s="35">
        <v>3.69</v>
      </c>
      <c r="E34" s="35">
        <v>3.4</v>
      </c>
      <c r="F34" s="36">
        <v>3.5</v>
      </c>
      <c r="G34" s="36">
        <v>3.4</v>
      </c>
      <c r="H34" s="36">
        <v>3.69</v>
      </c>
      <c r="I34" s="37">
        <v>-7.8590785907859058</v>
      </c>
      <c r="J34" s="38">
        <v>138</v>
      </c>
      <c r="K34" s="38">
        <v>25804560</v>
      </c>
      <c r="L34" s="38">
        <v>90240009.219999999</v>
      </c>
      <c r="M34" s="39">
        <v>2</v>
      </c>
      <c r="N34" s="40" t="s">
        <v>69</v>
      </c>
    </row>
    <row r="35" spans="1:14" s="11" customFormat="1" ht="20.100000000000001" customHeight="1">
      <c r="A35" s="32" t="s">
        <v>403</v>
      </c>
      <c r="B35" s="33" t="s">
        <v>177</v>
      </c>
      <c r="C35" s="34">
        <v>0.69</v>
      </c>
      <c r="D35" s="35">
        <v>0.69</v>
      </c>
      <c r="E35" s="35">
        <v>0.69</v>
      </c>
      <c r="F35" s="36">
        <v>0.69</v>
      </c>
      <c r="G35" s="36">
        <v>0.69</v>
      </c>
      <c r="H35" s="36">
        <v>0.69</v>
      </c>
      <c r="I35" s="37">
        <v>0</v>
      </c>
      <c r="J35" s="38">
        <v>11</v>
      </c>
      <c r="K35" s="38">
        <v>55100</v>
      </c>
      <c r="L35" s="38">
        <v>38019</v>
      </c>
      <c r="M35" s="39">
        <v>1</v>
      </c>
      <c r="N35" s="40" t="s">
        <v>179</v>
      </c>
    </row>
    <row r="36" spans="1:14" s="11" customFormat="1" ht="20.100000000000001" customHeight="1">
      <c r="A36" s="32" t="s">
        <v>70</v>
      </c>
      <c r="B36" s="33" t="s">
        <v>71</v>
      </c>
      <c r="C36" s="34">
        <v>21.75</v>
      </c>
      <c r="D36" s="35">
        <v>22.2</v>
      </c>
      <c r="E36" s="35">
        <v>21.7</v>
      </c>
      <c r="F36" s="36">
        <v>21.96</v>
      </c>
      <c r="G36" s="36">
        <v>22.09</v>
      </c>
      <c r="H36" s="36">
        <v>21.7</v>
      </c>
      <c r="I36" s="37">
        <v>1.7972350230414769</v>
      </c>
      <c r="J36" s="38">
        <v>76</v>
      </c>
      <c r="K36" s="38">
        <v>2132124</v>
      </c>
      <c r="L36" s="38">
        <v>46826192.32</v>
      </c>
      <c r="M36" s="39">
        <v>4</v>
      </c>
      <c r="N36" s="40" t="s">
        <v>72</v>
      </c>
    </row>
    <row r="37" spans="1:14" ht="20.100000000000001" customHeight="1">
      <c r="A37" s="41" t="s">
        <v>94</v>
      </c>
      <c r="B37" s="41"/>
      <c r="C37" s="61"/>
      <c r="D37" s="62"/>
      <c r="E37" s="62"/>
      <c r="F37" s="63"/>
      <c r="G37" s="63"/>
      <c r="H37" s="63"/>
      <c r="I37" s="64"/>
      <c r="J37" s="42">
        <f>SUM(J32:J36)</f>
        <v>253</v>
      </c>
      <c r="K37" s="43">
        <f>SUM(K32:K36)</f>
        <v>44874894</v>
      </c>
      <c r="L37" s="43">
        <f>SUM(L32:L36)</f>
        <v>209773368.44</v>
      </c>
      <c r="M37" s="43">
        <v>4</v>
      </c>
      <c r="N37" s="41" t="s">
        <v>14</v>
      </c>
    </row>
    <row r="38" spans="1:14" ht="33.75" customHeight="1">
      <c r="A38" s="20" t="s">
        <v>4</v>
      </c>
      <c r="B38" s="183" t="s">
        <v>425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</row>
    <row r="39" spans="1:14" ht="25.5" customHeight="1">
      <c r="A39" s="24" t="s">
        <v>5</v>
      </c>
      <c r="B39" s="185" t="s">
        <v>426</v>
      </c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</row>
    <row r="40" spans="1:14" ht="50.25" customHeight="1">
      <c r="A40" s="26" t="s">
        <v>0</v>
      </c>
      <c r="B40" s="27" t="s">
        <v>6</v>
      </c>
      <c r="C40" s="27" t="s">
        <v>7</v>
      </c>
      <c r="D40" s="27" t="s">
        <v>8</v>
      </c>
      <c r="E40" s="27" t="s">
        <v>9</v>
      </c>
      <c r="F40" s="27" t="s">
        <v>22</v>
      </c>
      <c r="G40" s="27" t="s">
        <v>2</v>
      </c>
      <c r="H40" s="27" t="s">
        <v>23</v>
      </c>
      <c r="I40" s="28" t="s">
        <v>10</v>
      </c>
      <c r="J40" s="29" t="s">
        <v>97</v>
      </c>
      <c r="K40" s="27" t="s">
        <v>64</v>
      </c>
      <c r="L40" s="27" t="s">
        <v>65</v>
      </c>
      <c r="M40" s="27" t="s">
        <v>11</v>
      </c>
      <c r="N40" s="30" t="s">
        <v>1</v>
      </c>
    </row>
    <row r="41" spans="1:14" ht="21.95" customHeight="1">
      <c r="A41" s="188" t="s">
        <v>76</v>
      </c>
      <c r="B41" s="188"/>
      <c r="C41" s="56"/>
      <c r="D41" s="57"/>
      <c r="E41" s="57"/>
      <c r="F41" s="58"/>
      <c r="G41" s="58"/>
      <c r="H41" s="58"/>
      <c r="I41" s="59"/>
      <c r="J41" s="60"/>
      <c r="K41" s="60"/>
      <c r="L41" s="60"/>
      <c r="M41" s="178" t="s">
        <v>30</v>
      </c>
      <c r="N41" s="179"/>
    </row>
    <row r="42" spans="1:14" ht="21.95" customHeight="1">
      <c r="A42" s="32" t="s">
        <v>56</v>
      </c>
      <c r="B42" s="33" t="s">
        <v>57</v>
      </c>
      <c r="C42" s="34">
        <v>2.2999999999999998</v>
      </c>
      <c r="D42" s="34">
        <v>2.31</v>
      </c>
      <c r="E42" s="35">
        <v>2.2599999999999998</v>
      </c>
      <c r="F42" s="36">
        <v>2.2999999999999998</v>
      </c>
      <c r="G42" s="36">
        <v>2.2999999999999998</v>
      </c>
      <c r="H42" s="36">
        <v>2.2999999999999998</v>
      </c>
      <c r="I42" s="37">
        <v>0</v>
      </c>
      <c r="J42" s="38">
        <v>66</v>
      </c>
      <c r="K42" s="38">
        <v>16223371</v>
      </c>
      <c r="L42" s="38">
        <v>37267794.25</v>
      </c>
      <c r="M42" s="39">
        <v>4</v>
      </c>
      <c r="N42" s="40" t="s">
        <v>58</v>
      </c>
    </row>
    <row r="43" spans="1:14" ht="21.95" customHeight="1">
      <c r="A43" s="32" t="s">
        <v>156</v>
      </c>
      <c r="B43" s="33" t="s">
        <v>155</v>
      </c>
      <c r="C43" s="34">
        <v>7.1</v>
      </c>
      <c r="D43" s="34">
        <v>7.22</v>
      </c>
      <c r="E43" s="35">
        <v>6.65</v>
      </c>
      <c r="F43" s="36">
        <v>6.88</v>
      </c>
      <c r="G43" s="36">
        <v>6.85</v>
      </c>
      <c r="H43" s="36">
        <v>7.1</v>
      </c>
      <c r="I43" s="37">
        <v>-3.5211267605633756</v>
      </c>
      <c r="J43" s="38">
        <v>104</v>
      </c>
      <c r="K43" s="38">
        <v>38614251</v>
      </c>
      <c r="L43" s="38">
        <v>265674981.65000004</v>
      </c>
      <c r="M43" s="39">
        <v>4</v>
      </c>
      <c r="N43" s="40" t="s">
        <v>157</v>
      </c>
    </row>
    <row r="44" spans="1:14" ht="21.95" customHeight="1">
      <c r="A44" s="32" t="s">
        <v>395</v>
      </c>
      <c r="B44" s="33" t="s">
        <v>184</v>
      </c>
      <c r="C44" s="34">
        <v>24</v>
      </c>
      <c r="D44" s="34">
        <v>28</v>
      </c>
      <c r="E44" s="35">
        <v>22.5</v>
      </c>
      <c r="F44" s="36">
        <v>23.67</v>
      </c>
      <c r="G44" s="36">
        <v>22.5</v>
      </c>
      <c r="H44" s="36">
        <v>23.75</v>
      </c>
      <c r="I44" s="37">
        <v>-5.2631578947368478</v>
      </c>
      <c r="J44" s="38">
        <v>27</v>
      </c>
      <c r="K44" s="38">
        <v>1791290</v>
      </c>
      <c r="L44" s="38">
        <v>42397872.170000002</v>
      </c>
      <c r="M44" s="39">
        <v>4</v>
      </c>
      <c r="N44" s="40" t="s">
        <v>195</v>
      </c>
    </row>
    <row r="45" spans="1:14" ht="21.95" customHeight="1">
      <c r="A45" s="55" t="s">
        <v>59</v>
      </c>
      <c r="B45" s="33" t="s">
        <v>34</v>
      </c>
      <c r="C45" s="34">
        <v>6.25</v>
      </c>
      <c r="D45" s="34">
        <v>6.42</v>
      </c>
      <c r="E45" s="35">
        <v>6.23</v>
      </c>
      <c r="F45" s="36">
        <v>6.27</v>
      </c>
      <c r="G45" s="36">
        <v>6.33</v>
      </c>
      <c r="H45" s="36">
        <v>6.25</v>
      </c>
      <c r="I45" s="37">
        <v>1.2799999999999923</v>
      </c>
      <c r="J45" s="38">
        <v>356</v>
      </c>
      <c r="K45" s="38">
        <v>25409308</v>
      </c>
      <c r="L45" s="38">
        <v>159283157</v>
      </c>
      <c r="M45" s="39">
        <v>4</v>
      </c>
      <c r="N45" s="40" t="s">
        <v>35</v>
      </c>
    </row>
    <row r="46" spans="1:14" ht="21.95" customHeight="1">
      <c r="A46" s="32" t="s">
        <v>402</v>
      </c>
      <c r="B46" s="33" t="s">
        <v>41</v>
      </c>
      <c r="C46" s="34">
        <v>2.25</v>
      </c>
      <c r="D46" s="35">
        <v>2.25</v>
      </c>
      <c r="E46" s="35">
        <v>2.0299999999999998</v>
      </c>
      <c r="F46" s="36">
        <v>2.12</v>
      </c>
      <c r="G46" s="36">
        <v>2.11</v>
      </c>
      <c r="H46" s="36">
        <v>2.11</v>
      </c>
      <c r="I46" s="37">
        <v>0</v>
      </c>
      <c r="J46" s="38">
        <v>25</v>
      </c>
      <c r="K46" s="38">
        <v>1149619</v>
      </c>
      <c r="L46" s="38">
        <v>2440194.4500000002</v>
      </c>
      <c r="M46" s="39">
        <v>4</v>
      </c>
      <c r="N46" s="40" t="s">
        <v>61</v>
      </c>
    </row>
    <row r="47" spans="1:14" ht="22.5" customHeight="1">
      <c r="A47" s="32" t="s">
        <v>384</v>
      </c>
      <c r="B47" s="33" t="s">
        <v>46</v>
      </c>
      <c r="C47" s="103">
        <v>2.8</v>
      </c>
      <c r="D47" s="103">
        <v>2.8</v>
      </c>
      <c r="E47" s="103">
        <v>2.4</v>
      </c>
      <c r="F47" s="36">
        <v>2.42</v>
      </c>
      <c r="G47" s="45">
        <v>2.56</v>
      </c>
      <c r="H47" s="45">
        <v>2.6</v>
      </c>
      <c r="I47" s="37">
        <v>-1.5384615384615441</v>
      </c>
      <c r="J47" s="38">
        <v>30</v>
      </c>
      <c r="K47" s="38">
        <v>6180590</v>
      </c>
      <c r="L47" s="38">
        <v>14965625.66</v>
      </c>
      <c r="M47" s="39">
        <v>2</v>
      </c>
      <c r="N47" s="40" t="s">
        <v>44</v>
      </c>
    </row>
    <row r="48" spans="1:14" ht="21.95" customHeight="1">
      <c r="A48" s="32" t="s">
        <v>427</v>
      </c>
      <c r="B48" s="33" t="s">
        <v>154</v>
      </c>
      <c r="C48" s="114">
        <v>2</v>
      </c>
      <c r="D48" s="114">
        <v>2</v>
      </c>
      <c r="E48" s="114">
        <v>2</v>
      </c>
      <c r="F48" s="36">
        <v>2</v>
      </c>
      <c r="G48" s="36">
        <v>2</v>
      </c>
      <c r="H48" s="36">
        <v>1.9</v>
      </c>
      <c r="I48" s="37">
        <v>5.2631578947368363</v>
      </c>
      <c r="J48" s="38">
        <v>5</v>
      </c>
      <c r="K48" s="38">
        <v>25821</v>
      </c>
      <c r="L48" s="38">
        <v>51642</v>
      </c>
      <c r="M48" s="39">
        <v>3</v>
      </c>
      <c r="N48" s="40" t="s">
        <v>158</v>
      </c>
    </row>
    <row r="49" spans="1:14" ht="21.95" customHeight="1">
      <c r="A49" s="144" t="s">
        <v>15</v>
      </c>
      <c r="B49" s="144"/>
      <c r="C49" s="144"/>
      <c r="D49" s="144"/>
      <c r="E49" s="144"/>
      <c r="F49" s="144"/>
      <c r="G49" s="144"/>
      <c r="H49" s="144"/>
      <c r="I49" s="144"/>
      <c r="J49" s="42">
        <f>SUM(J42:J48)</f>
        <v>613</v>
      </c>
      <c r="K49" s="43">
        <f>SUM(K42:K48)</f>
        <v>89394250</v>
      </c>
      <c r="L49" s="43">
        <f>SUM(L42:L48)</f>
        <v>522081267.18000007</v>
      </c>
      <c r="M49" s="43">
        <v>4</v>
      </c>
      <c r="N49" s="46" t="s">
        <v>14</v>
      </c>
    </row>
    <row r="50" spans="1:14" ht="21.95" customHeight="1">
      <c r="A50" s="189" t="s">
        <v>16</v>
      </c>
      <c r="B50" s="190"/>
      <c r="C50" s="58"/>
      <c r="D50" s="57"/>
      <c r="E50" s="57"/>
      <c r="F50" s="58"/>
      <c r="G50" s="58"/>
      <c r="H50" s="58"/>
      <c r="I50" s="59"/>
      <c r="J50" s="60"/>
      <c r="K50" s="60"/>
      <c r="L50" s="60"/>
      <c r="M50" s="178" t="s">
        <v>63</v>
      </c>
      <c r="N50" s="179"/>
    </row>
    <row r="51" spans="1:14" ht="21.95" customHeight="1">
      <c r="A51" s="47" t="s">
        <v>399</v>
      </c>
      <c r="B51" s="47" t="s">
        <v>91</v>
      </c>
      <c r="C51" s="34">
        <v>9</v>
      </c>
      <c r="D51" s="34">
        <v>9.11</v>
      </c>
      <c r="E51" s="34">
        <v>8.99</v>
      </c>
      <c r="F51" s="36">
        <v>9.02</v>
      </c>
      <c r="G51" s="36">
        <v>9.1</v>
      </c>
      <c r="H51" s="36">
        <v>9</v>
      </c>
      <c r="I51" s="37">
        <v>1.1111111111111072</v>
      </c>
      <c r="J51" s="38">
        <v>87</v>
      </c>
      <c r="K51" s="38">
        <v>6827284</v>
      </c>
      <c r="L51" s="38">
        <v>61550845.640000001</v>
      </c>
      <c r="M51" s="39">
        <v>4</v>
      </c>
      <c r="N51" s="5" t="s">
        <v>92</v>
      </c>
    </row>
    <row r="52" spans="1:14" ht="21.95" customHeight="1">
      <c r="A52" s="47" t="s">
        <v>109</v>
      </c>
      <c r="B52" s="47" t="s">
        <v>110</v>
      </c>
      <c r="C52" s="34">
        <v>12</v>
      </c>
      <c r="D52" s="34">
        <v>12.5</v>
      </c>
      <c r="E52" s="34">
        <v>12</v>
      </c>
      <c r="F52" s="36">
        <v>12.11</v>
      </c>
      <c r="G52" s="36">
        <v>12.45</v>
      </c>
      <c r="H52" s="36">
        <v>12.7</v>
      </c>
      <c r="I52" s="37">
        <v>-1.9685039370078705</v>
      </c>
      <c r="J52" s="38">
        <v>26</v>
      </c>
      <c r="K52" s="38">
        <v>330610</v>
      </c>
      <c r="L52" s="38">
        <v>4002063.24</v>
      </c>
      <c r="M52" s="39">
        <v>2</v>
      </c>
      <c r="N52" s="5" t="s">
        <v>111</v>
      </c>
    </row>
    <row r="53" spans="1:14" ht="21.95" customHeight="1">
      <c r="A53" s="47" t="s">
        <v>373</v>
      </c>
      <c r="B53" s="47" t="s">
        <v>105</v>
      </c>
      <c r="C53" s="34">
        <v>9.5</v>
      </c>
      <c r="D53" s="34">
        <v>9.65</v>
      </c>
      <c r="E53" s="34">
        <v>9.5</v>
      </c>
      <c r="F53" s="36">
        <v>9.58</v>
      </c>
      <c r="G53" s="36">
        <v>9.65</v>
      </c>
      <c r="H53" s="36">
        <v>9</v>
      </c>
      <c r="I53" s="37">
        <v>7.2222222222222188</v>
      </c>
      <c r="J53" s="38">
        <v>2</v>
      </c>
      <c r="K53" s="38">
        <v>20000</v>
      </c>
      <c r="L53" s="38">
        <v>191500</v>
      </c>
      <c r="M53" s="39">
        <v>2</v>
      </c>
      <c r="N53" s="5" t="s">
        <v>108</v>
      </c>
    </row>
    <row r="54" spans="1:14" ht="21.95" customHeight="1">
      <c r="A54" s="47" t="s">
        <v>125</v>
      </c>
      <c r="B54" s="47" t="s">
        <v>124</v>
      </c>
      <c r="C54" s="34">
        <v>66.5</v>
      </c>
      <c r="D54" s="34">
        <v>67</v>
      </c>
      <c r="E54" s="34">
        <v>62</v>
      </c>
      <c r="F54" s="36">
        <v>66.010000000000005</v>
      </c>
      <c r="G54" s="36">
        <v>62</v>
      </c>
      <c r="H54" s="36">
        <v>66.5</v>
      </c>
      <c r="I54" s="37">
        <v>-6.7669172932330879</v>
      </c>
      <c r="J54" s="38">
        <v>10</v>
      </c>
      <c r="K54" s="38">
        <v>41119</v>
      </c>
      <c r="L54" s="38">
        <v>2714413.5</v>
      </c>
      <c r="M54" s="39">
        <v>3</v>
      </c>
      <c r="N54" s="5" t="s">
        <v>130</v>
      </c>
    </row>
    <row r="55" spans="1:14" ht="21.95" customHeight="1">
      <c r="A55" s="144" t="s">
        <v>17</v>
      </c>
      <c r="B55" s="144"/>
      <c r="C55" s="187"/>
      <c r="D55" s="187"/>
      <c r="E55" s="187"/>
      <c r="F55" s="187"/>
      <c r="G55" s="187"/>
      <c r="H55" s="187"/>
      <c r="I55" s="187"/>
      <c r="J55" s="42">
        <f>SUM(J51:J54)</f>
        <v>125</v>
      </c>
      <c r="K55" s="43">
        <f>SUM(K51:K54)</f>
        <v>7219013</v>
      </c>
      <c r="L55" s="43">
        <f>SUM(L51:L54)</f>
        <v>68458822.379999995</v>
      </c>
      <c r="M55" s="43">
        <v>4</v>
      </c>
      <c r="N55" s="46" t="s">
        <v>14</v>
      </c>
    </row>
    <row r="56" spans="1:14" ht="21.95" customHeight="1">
      <c r="A56" s="31" t="s">
        <v>18</v>
      </c>
      <c r="B56" s="139" t="s">
        <v>29</v>
      </c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</row>
    <row r="57" spans="1:14" ht="21.95" customHeight="1">
      <c r="A57" s="48" t="s">
        <v>389</v>
      </c>
      <c r="B57" s="48" t="s">
        <v>218</v>
      </c>
      <c r="C57" s="45">
        <v>0.34</v>
      </c>
      <c r="D57" s="45">
        <v>0.41</v>
      </c>
      <c r="E57" s="45">
        <v>0.34</v>
      </c>
      <c r="F57" s="36">
        <v>0.38</v>
      </c>
      <c r="G57" s="36">
        <v>0.36</v>
      </c>
      <c r="H57" s="36">
        <v>0.34</v>
      </c>
      <c r="I57" s="37">
        <v>5.8823529411764497</v>
      </c>
      <c r="J57" s="38">
        <v>12</v>
      </c>
      <c r="K57" s="38">
        <v>162151</v>
      </c>
      <c r="L57" s="38">
        <v>62165.509999999995</v>
      </c>
      <c r="M57" s="39">
        <v>2</v>
      </c>
      <c r="N57" s="40" t="s">
        <v>219</v>
      </c>
    </row>
    <row r="58" spans="1:14" ht="21.95" customHeight="1">
      <c r="A58" s="48" t="s">
        <v>394</v>
      </c>
      <c r="B58" s="48" t="s">
        <v>366</v>
      </c>
      <c r="C58" s="45">
        <v>7.63</v>
      </c>
      <c r="D58" s="45">
        <v>7.75</v>
      </c>
      <c r="E58" s="45">
        <v>7.63</v>
      </c>
      <c r="F58" s="36">
        <v>7.72</v>
      </c>
      <c r="G58" s="36">
        <v>7.75</v>
      </c>
      <c r="H58" s="36">
        <v>7.61</v>
      </c>
      <c r="I58" s="37">
        <v>1.8396846254927768</v>
      </c>
      <c r="J58" s="38">
        <v>11</v>
      </c>
      <c r="K58" s="38">
        <v>24161</v>
      </c>
      <c r="L58" s="38">
        <v>186597.9</v>
      </c>
      <c r="M58" s="39">
        <v>3</v>
      </c>
      <c r="N58" s="40" t="s">
        <v>367</v>
      </c>
    </row>
    <row r="59" spans="1:14" ht="21.95" customHeight="1">
      <c r="A59" s="144" t="s">
        <v>19</v>
      </c>
      <c r="B59" s="144"/>
      <c r="C59" s="144"/>
      <c r="D59" s="144"/>
      <c r="E59" s="144"/>
      <c r="F59" s="144"/>
      <c r="G59" s="144"/>
      <c r="H59" s="144"/>
      <c r="I59" s="144"/>
      <c r="J59" s="42">
        <f>SUM(J57:J58)</f>
        <v>23</v>
      </c>
      <c r="K59" s="43">
        <f>SUM(K57:K58)</f>
        <v>186312</v>
      </c>
      <c r="L59" s="43">
        <f>SUM(L57:L58)</f>
        <v>248763.40999999997</v>
      </c>
      <c r="M59" s="43">
        <v>3</v>
      </c>
      <c r="N59" s="46" t="s">
        <v>14</v>
      </c>
    </row>
    <row r="60" spans="1:14" ht="21.95" customHeight="1">
      <c r="A60" s="144" t="s">
        <v>20</v>
      </c>
      <c r="B60" s="144"/>
      <c r="C60" s="144"/>
      <c r="D60" s="144"/>
      <c r="E60" s="144"/>
      <c r="F60" s="144"/>
      <c r="G60" s="144"/>
      <c r="H60" s="144"/>
      <c r="I60" s="144"/>
      <c r="J60" s="43">
        <f>J59+J55+J49+J37+J30+J26+J22</f>
        <v>3709</v>
      </c>
      <c r="K60" s="43">
        <f>K59+K55+K49+K37+K30+K26+K22</f>
        <v>2481850006</v>
      </c>
      <c r="L60" s="43">
        <f>L59+L55+L49+L37+L30+L26+L22</f>
        <v>3158670591.46</v>
      </c>
      <c r="M60" s="49">
        <v>4</v>
      </c>
      <c r="N60" s="50" t="s">
        <v>21</v>
      </c>
    </row>
    <row r="61" spans="1:14" ht="20.100000000000001" customHeight="1">
      <c r="J61" s="19"/>
      <c r="K61" s="19"/>
      <c r="L61" s="19"/>
      <c r="M61" s="4"/>
    </row>
    <row r="62" spans="1:14" ht="20.100000000000001" customHeight="1">
      <c r="J62" s="19"/>
      <c r="K62" s="19"/>
      <c r="L62" s="19"/>
      <c r="M62" s="19"/>
      <c r="N62" s="19"/>
    </row>
    <row r="63" spans="1:14" ht="20.100000000000001" customHeight="1">
      <c r="K63" s="7"/>
      <c r="L63" s="7"/>
    </row>
    <row r="64" spans="1:14" ht="20.100000000000001" customHeight="1"/>
  </sheetData>
  <mergeCells count="22">
    <mergeCell ref="B38:N38"/>
    <mergeCell ref="A60:B60"/>
    <mergeCell ref="C60:I60"/>
    <mergeCell ref="A49:B49"/>
    <mergeCell ref="C49:I49"/>
    <mergeCell ref="A59:B59"/>
    <mergeCell ref="C55:I55"/>
    <mergeCell ref="B56:N56"/>
    <mergeCell ref="A55:B55"/>
    <mergeCell ref="C59:I59"/>
    <mergeCell ref="A41:B41"/>
    <mergeCell ref="M41:N41"/>
    <mergeCell ref="B39:N39"/>
    <mergeCell ref="M50:N50"/>
    <mergeCell ref="A50:B50"/>
    <mergeCell ref="C31:N31"/>
    <mergeCell ref="C23:N23"/>
    <mergeCell ref="C22:I22"/>
    <mergeCell ref="B4:N4"/>
    <mergeCell ref="B1:N1"/>
    <mergeCell ref="C27:N27"/>
    <mergeCell ref="B2:N2"/>
  </mergeCells>
  <printOptions horizontalCentered="1"/>
  <pageMargins left="0" right="0" top="0" bottom="0" header="0" footer="0"/>
  <pageSetup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8"/>
  <sheetViews>
    <sheetView rightToLeft="1" topLeftCell="B8" zoomScaleNormal="100" workbookViewId="0">
      <selection activeCell="C36" sqref="C36:C37"/>
    </sheetView>
  </sheetViews>
  <sheetFormatPr defaultRowHeight="13.5"/>
  <cols>
    <col min="1" max="1" width="1.42578125" style="1" customWidth="1"/>
    <col min="2" max="2" width="32.140625" style="1" customWidth="1"/>
    <col min="3" max="3" width="6.5703125" style="1" customWidth="1"/>
    <col min="4" max="4" width="9.42578125" style="1" customWidth="1"/>
    <col min="5" max="5" width="8.7109375" style="1" customWidth="1"/>
    <col min="6" max="6" width="9.28515625" style="1" customWidth="1"/>
    <col min="7" max="8" width="9.140625" style="1" customWidth="1"/>
    <col min="9" max="9" width="9.140625" style="2" customWidth="1"/>
    <col min="10" max="10" width="8.42578125" style="14" customWidth="1"/>
    <col min="11" max="11" width="9.85546875" style="3" customWidth="1"/>
    <col min="12" max="12" width="17.85546875" style="1" customWidth="1"/>
    <col min="13" max="13" width="17" style="1" customWidth="1"/>
    <col min="14" max="14" width="9.28515625" style="1" customWidth="1"/>
    <col min="15" max="15" width="28" style="1" customWidth="1"/>
    <col min="16" max="16384" width="9.140625" style="1"/>
  </cols>
  <sheetData>
    <row r="1" spans="1:15" s="105" customFormat="1" ht="22.5" customHeight="1">
      <c r="A1" s="105" t="s">
        <v>379</v>
      </c>
      <c r="B1" s="106" t="s">
        <v>4</v>
      </c>
      <c r="C1" s="193" t="s">
        <v>423</v>
      </c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</row>
    <row r="2" spans="1:15" s="105" customFormat="1" ht="22.5" customHeight="1">
      <c r="B2" s="107" t="s">
        <v>5</v>
      </c>
      <c r="C2" s="195" t="s">
        <v>424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</row>
    <row r="3" spans="1:15" s="96" customFormat="1" ht="66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1:15" ht="24" customHeight="1">
      <c r="B4" s="79" t="s">
        <v>12</v>
      </c>
      <c r="C4" s="143" t="s">
        <v>3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</row>
    <row r="5" spans="1:15" ht="24" customHeight="1">
      <c r="B5" s="55" t="s">
        <v>398</v>
      </c>
      <c r="C5" s="55" t="s">
        <v>200</v>
      </c>
      <c r="D5" s="65">
        <v>0.2</v>
      </c>
      <c r="E5" s="65">
        <v>0.2</v>
      </c>
      <c r="F5" s="65">
        <v>0.2</v>
      </c>
      <c r="G5" s="65">
        <v>0.2</v>
      </c>
      <c r="H5" s="65">
        <v>0.2</v>
      </c>
      <c r="I5" s="65">
        <v>0.2</v>
      </c>
      <c r="J5" s="66">
        <v>0</v>
      </c>
      <c r="K5" s="67">
        <v>17</v>
      </c>
      <c r="L5" s="67">
        <v>1327098006</v>
      </c>
      <c r="M5" s="67">
        <v>265419601.19999999</v>
      </c>
      <c r="N5" s="68">
        <v>2</v>
      </c>
      <c r="O5" s="12" t="s">
        <v>203</v>
      </c>
    </row>
    <row r="6" spans="1:15" ht="24" customHeight="1">
      <c r="B6" s="55" t="s">
        <v>407</v>
      </c>
      <c r="C6" s="55" t="s">
        <v>152</v>
      </c>
      <c r="D6" s="65">
        <v>0.24</v>
      </c>
      <c r="E6" s="65">
        <v>0.26</v>
      </c>
      <c r="F6" s="65">
        <v>0.24</v>
      </c>
      <c r="G6" s="65">
        <v>0.24</v>
      </c>
      <c r="H6" s="65">
        <v>0.24</v>
      </c>
      <c r="I6" s="65">
        <v>0.24</v>
      </c>
      <c r="J6" s="66">
        <v>0</v>
      </c>
      <c r="K6" s="67">
        <v>3</v>
      </c>
      <c r="L6" s="67">
        <v>40264</v>
      </c>
      <c r="M6" s="67">
        <v>9863.36</v>
      </c>
      <c r="N6" s="68">
        <v>1</v>
      </c>
      <c r="O6" s="12" t="s">
        <v>153</v>
      </c>
    </row>
    <row r="7" spans="1:15" ht="24" customHeight="1">
      <c r="B7" s="192" t="s">
        <v>13</v>
      </c>
      <c r="C7" s="192"/>
      <c r="D7" s="191"/>
      <c r="E7" s="191"/>
      <c r="F7" s="191"/>
      <c r="G7" s="191"/>
      <c r="H7" s="191"/>
      <c r="I7" s="191"/>
      <c r="J7" s="191"/>
      <c r="K7" s="70">
        <f>SUM(K5:K6)</f>
        <v>20</v>
      </c>
      <c r="L7" s="70">
        <f>SUM(L5:L6)</f>
        <v>1327138270</v>
      </c>
      <c r="M7" s="70">
        <f>SUM(M5:M6)</f>
        <v>265429464.56</v>
      </c>
      <c r="N7" s="69">
        <v>2</v>
      </c>
      <c r="O7" s="71" t="s">
        <v>14</v>
      </c>
    </row>
    <row r="8" spans="1:15" ht="24" customHeight="1">
      <c r="A8" s="1" t="s">
        <v>114</v>
      </c>
      <c r="B8" s="79" t="s">
        <v>114</v>
      </c>
      <c r="C8" s="143" t="s">
        <v>116</v>
      </c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</row>
    <row r="9" spans="1:15" ht="24" customHeight="1">
      <c r="B9" s="55" t="s">
        <v>306</v>
      </c>
      <c r="C9" s="55" t="s">
        <v>307</v>
      </c>
      <c r="D9" s="65">
        <v>4.8</v>
      </c>
      <c r="E9" s="65">
        <v>5.0999999999999996</v>
      </c>
      <c r="F9" s="65">
        <v>4.12</v>
      </c>
      <c r="G9" s="65">
        <v>4.96</v>
      </c>
      <c r="H9" s="65">
        <v>5</v>
      </c>
      <c r="I9" s="65">
        <v>4.8</v>
      </c>
      <c r="J9" s="66">
        <v>4.1666666666666741</v>
      </c>
      <c r="K9" s="67">
        <v>58</v>
      </c>
      <c r="L9" s="67">
        <v>2592873</v>
      </c>
      <c r="M9" s="67">
        <v>12804481.119999999</v>
      </c>
      <c r="N9" s="68">
        <v>4</v>
      </c>
      <c r="O9" s="12" t="s">
        <v>308</v>
      </c>
    </row>
    <row r="10" spans="1:15" ht="24" customHeight="1">
      <c r="B10" s="192" t="s">
        <v>115</v>
      </c>
      <c r="C10" s="192"/>
      <c r="D10" s="191"/>
      <c r="E10" s="191"/>
      <c r="F10" s="191"/>
      <c r="G10" s="191"/>
      <c r="H10" s="191"/>
      <c r="I10" s="191"/>
      <c r="J10" s="191"/>
      <c r="K10" s="70">
        <f>SUM(K9:K9)</f>
        <v>58</v>
      </c>
      <c r="L10" s="70">
        <f>SUM(L9:L9)</f>
        <v>2592873</v>
      </c>
      <c r="M10" s="70">
        <f>SUM(M9:M9)</f>
        <v>12804481.119999999</v>
      </c>
      <c r="N10" s="69">
        <v>4</v>
      </c>
      <c r="O10" s="71" t="s">
        <v>14</v>
      </c>
    </row>
    <row r="11" spans="1:15" ht="24" customHeight="1">
      <c r="B11" s="79" t="s">
        <v>164</v>
      </c>
      <c r="C11" s="143" t="s">
        <v>168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</row>
    <row r="12" spans="1:15" ht="24" customHeight="1">
      <c r="B12" s="55" t="s">
        <v>309</v>
      </c>
      <c r="C12" s="55" t="s">
        <v>310</v>
      </c>
      <c r="D12" s="65">
        <v>0.69</v>
      </c>
      <c r="E12" s="65">
        <v>0.69</v>
      </c>
      <c r="F12" s="65">
        <v>0.69</v>
      </c>
      <c r="G12" s="65">
        <v>0.69</v>
      </c>
      <c r="H12" s="65">
        <v>0.69</v>
      </c>
      <c r="I12" s="65">
        <v>0.69</v>
      </c>
      <c r="J12" s="66">
        <v>0</v>
      </c>
      <c r="K12" s="67">
        <v>1</v>
      </c>
      <c r="L12" s="67">
        <v>5000</v>
      </c>
      <c r="M12" s="67">
        <v>3450</v>
      </c>
      <c r="N12" s="68">
        <v>1</v>
      </c>
      <c r="O12" s="12" t="s">
        <v>311</v>
      </c>
    </row>
    <row r="13" spans="1:15" ht="24" customHeight="1">
      <c r="B13" s="197" t="s">
        <v>404</v>
      </c>
      <c r="C13" s="198"/>
      <c r="D13" s="191"/>
      <c r="E13" s="191"/>
      <c r="F13" s="191"/>
      <c r="G13" s="191"/>
      <c r="H13" s="191"/>
      <c r="I13" s="191"/>
      <c r="J13" s="191"/>
      <c r="K13" s="70">
        <f>K12</f>
        <v>1</v>
      </c>
      <c r="L13" s="70">
        <f t="shared" ref="L13:M13" si="0">L12</f>
        <v>5000</v>
      </c>
      <c r="M13" s="70">
        <f t="shared" si="0"/>
        <v>3450</v>
      </c>
      <c r="N13" s="69">
        <v>1</v>
      </c>
      <c r="O13" s="71" t="s">
        <v>14</v>
      </c>
    </row>
    <row r="14" spans="1:15" ht="24" customHeight="1">
      <c r="B14" s="79" t="s">
        <v>28</v>
      </c>
      <c r="C14" s="143" t="s">
        <v>374</v>
      </c>
      <c r="D14" s="143" t="s">
        <v>31</v>
      </c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1:15" ht="24" customHeight="1">
      <c r="B15" s="55" t="s">
        <v>382</v>
      </c>
      <c r="C15" s="55" t="s">
        <v>201</v>
      </c>
      <c r="D15" s="65">
        <v>1.65</v>
      </c>
      <c r="E15" s="65">
        <v>1.65</v>
      </c>
      <c r="F15" s="65">
        <v>1.65</v>
      </c>
      <c r="G15" s="65">
        <v>1.65</v>
      </c>
      <c r="H15" s="65">
        <v>1.65</v>
      </c>
      <c r="I15" s="65">
        <v>1.53</v>
      </c>
      <c r="J15" s="66">
        <v>7.8431372549019551</v>
      </c>
      <c r="K15" s="67">
        <v>10</v>
      </c>
      <c r="L15" s="67">
        <v>58875</v>
      </c>
      <c r="M15" s="67">
        <v>97143.750000000015</v>
      </c>
      <c r="N15" s="68">
        <v>3</v>
      </c>
      <c r="O15" s="12" t="s">
        <v>202</v>
      </c>
    </row>
    <row r="16" spans="1:15" ht="24" customHeight="1">
      <c r="B16" s="192" t="s">
        <v>383</v>
      </c>
      <c r="C16" s="192"/>
      <c r="D16" s="191"/>
      <c r="E16" s="191"/>
      <c r="F16" s="191"/>
      <c r="G16" s="191"/>
      <c r="H16" s="191"/>
      <c r="I16" s="191"/>
      <c r="J16" s="191"/>
      <c r="K16" s="70">
        <f>SUM(K15)</f>
        <v>10</v>
      </c>
      <c r="L16" s="70">
        <f>SUM(L15)</f>
        <v>58875</v>
      </c>
      <c r="M16" s="70">
        <f>SUM(M15)</f>
        <v>97143.750000000015</v>
      </c>
      <c r="N16" s="69">
        <v>3</v>
      </c>
      <c r="O16" s="71" t="s">
        <v>14</v>
      </c>
    </row>
    <row r="17" spans="2:15" ht="24" customHeight="1">
      <c r="B17" s="79" t="s">
        <v>76</v>
      </c>
      <c r="C17" s="143" t="s">
        <v>96</v>
      </c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</row>
    <row r="18" spans="2:15" ht="24" customHeight="1">
      <c r="B18" s="55" t="s">
        <v>81</v>
      </c>
      <c r="C18" s="55" t="s">
        <v>82</v>
      </c>
      <c r="D18" s="65">
        <v>2.93</v>
      </c>
      <c r="E18" s="65">
        <v>3</v>
      </c>
      <c r="F18" s="65">
        <v>2.9</v>
      </c>
      <c r="G18" s="65">
        <v>2.92</v>
      </c>
      <c r="H18" s="65">
        <v>2.91</v>
      </c>
      <c r="I18" s="65">
        <v>2.93</v>
      </c>
      <c r="J18" s="66">
        <v>-0.68259385665528916</v>
      </c>
      <c r="K18" s="67">
        <v>30</v>
      </c>
      <c r="L18" s="67">
        <v>4381264</v>
      </c>
      <c r="M18" s="67">
        <v>12847392.83</v>
      </c>
      <c r="N18" s="68">
        <v>4</v>
      </c>
      <c r="O18" s="12" t="s">
        <v>83</v>
      </c>
    </row>
    <row r="19" spans="2:15" ht="24" customHeight="1">
      <c r="B19" s="55" t="s">
        <v>397</v>
      </c>
      <c r="C19" s="55" t="s">
        <v>131</v>
      </c>
      <c r="D19" s="65">
        <v>1.2</v>
      </c>
      <c r="E19" s="65">
        <v>1.6</v>
      </c>
      <c r="F19" s="65">
        <v>1.2</v>
      </c>
      <c r="G19" s="65">
        <v>1.49</v>
      </c>
      <c r="H19" s="65">
        <v>1.44</v>
      </c>
      <c r="I19" s="65">
        <v>1.1499999999999999</v>
      </c>
      <c r="J19" s="66">
        <v>25.217391304347835</v>
      </c>
      <c r="K19" s="67">
        <v>38</v>
      </c>
      <c r="L19" s="67">
        <v>1962810</v>
      </c>
      <c r="M19" s="67">
        <v>2576039.58</v>
      </c>
      <c r="N19" s="68">
        <v>4</v>
      </c>
      <c r="O19" s="12" t="s">
        <v>132</v>
      </c>
    </row>
    <row r="20" spans="2:15" ht="24" customHeight="1">
      <c r="B20" s="192" t="s">
        <v>171</v>
      </c>
      <c r="C20" s="192"/>
      <c r="D20" s="191"/>
      <c r="E20" s="191"/>
      <c r="F20" s="191"/>
      <c r="G20" s="191"/>
      <c r="H20" s="191"/>
      <c r="I20" s="191"/>
      <c r="J20" s="191"/>
      <c r="K20" s="70">
        <f>SUM(K18:K19)</f>
        <v>68</v>
      </c>
      <c r="L20" s="70">
        <f>SUM(L18:L19)</f>
        <v>6344074</v>
      </c>
      <c r="M20" s="70">
        <f>SUM(M18:M19)</f>
        <v>15423432.41</v>
      </c>
      <c r="N20" s="69">
        <v>4</v>
      </c>
      <c r="O20" s="71" t="s">
        <v>14</v>
      </c>
    </row>
    <row r="21" spans="2:15" ht="24" customHeight="1">
      <c r="B21" s="79" t="s">
        <v>16</v>
      </c>
      <c r="C21" s="143" t="s">
        <v>63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 t="s">
        <v>63</v>
      </c>
      <c r="O21" s="143"/>
    </row>
    <row r="22" spans="2:15" ht="24" customHeight="1">
      <c r="B22" s="55" t="s">
        <v>392</v>
      </c>
      <c r="C22" s="55" t="s">
        <v>172</v>
      </c>
      <c r="D22" s="65">
        <v>25.33</v>
      </c>
      <c r="E22" s="65">
        <v>25.37</v>
      </c>
      <c r="F22" s="65">
        <v>25.33</v>
      </c>
      <c r="G22" s="65">
        <v>25.37</v>
      </c>
      <c r="H22" s="65">
        <v>25.37</v>
      </c>
      <c r="I22" s="65">
        <v>25.33</v>
      </c>
      <c r="J22" s="66">
        <v>0.15791551519936942</v>
      </c>
      <c r="K22" s="67">
        <v>15</v>
      </c>
      <c r="L22" s="67">
        <v>928799</v>
      </c>
      <c r="M22" s="67">
        <v>23534018.189999998</v>
      </c>
      <c r="N22" s="68">
        <v>3</v>
      </c>
      <c r="O22" s="12" t="s">
        <v>173</v>
      </c>
    </row>
    <row r="23" spans="2:15" ht="24" customHeight="1">
      <c r="B23" s="192"/>
      <c r="C23" s="192"/>
      <c r="D23" s="191"/>
      <c r="E23" s="191"/>
      <c r="F23" s="191"/>
      <c r="G23" s="191"/>
      <c r="H23" s="191"/>
      <c r="I23" s="191"/>
      <c r="J23" s="191"/>
      <c r="K23" s="70">
        <f>K22</f>
        <v>15</v>
      </c>
      <c r="L23" s="70">
        <f t="shared" ref="L23:M23" si="1">L22</f>
        <v>928799</v>
      </c>
      <c r="M23" s="70">
        <f t="shared" si="1"/>
        <v>23534018.189999998</v>
      </c>
      <c r="N23" s="69">
        <v>3</v>
      </c>
      <c r="O23" s="71" t="s">
        <v>14</v>
      </c>
    </row>
    <row r="24" spans="2:15" ht="24" customHeight="1">
      <c r="B24" s="192" t="s">
        <v>20</v>
      </c>
      <c r="C24" s="192"/>
      <c r="D24" s="191"/>
      <c r="E24" s="191"/>
      <c r="F24" s="191"/>
      <c r="G24" s="191"/>
      <c r="H24" s="191"/>
      <c r="I24" s="191"/>
      <c r="J24" s="191"/>
      <c r="K24" s="70">
        <f>K20+K16+K7+K23+K13+K10</f>
        <v>172</v>
      </c>
      <c r="L24" s="70">
        <f>L20+L16+L7+L23+L13+L10</f>
        <v>1337067891</v>
      </c>
      <c r="M24" s="70">
        <f>M20+M16+M7+M23+M13+M10</f>
        <v>317291990.03000003</v>
      </c>
      <c r="N24" s="69">
        <v>4</v>
      </c>
      <c r="O24" s="71" t="s">
        <v>14</v>
      </c>
    </row>
    <row r="25" spans="2:15">
      <c r="L25" s="3"/>
      <c r="M25" s="3"/>
    </row>
    <row r="27" spans="2:15">
      <c r="I27" s="1"/>
      <c r="K27" s="1"/>
    </row>
    <row r="28" spans="2:15">
      <c r="I28" s="1"/>
      <c r="J28" s="14" t="s">
        <v>400</v>
      </c>
      <c r="K28" s="1"/>
    </row>
    <row r="29" spans="2:15">
      <c r="I29" s="1"/>
      <c r="K29" s="1"/>
    </row>
    <row r="30" spans="2:15">
      <c r="I30" s="1"/>
      <c r="K30" s="1"/>
    </row>
    <row r="31" spans="2:15">
      <c r="I31" s="1"/>
      <c r="K31" s="1"/>
    </row>
    <row r="32" spans="2:15">
      <c r="I32" s="1"/>
      <c r="K32" s="1"/>
    </row>
    <row r="33" spans="9:11">
      <c r="I33" s="1"/>
      <c r="K33" s="1"/>
    </row>
    <row r="34" spans="9:11">
      <c r="I34" s="1"/>
      <c r="K34" s="1"/>
    </row>
    <row r="35" spans="9:11">
      <c r="I35" s="1"/>
      <c r="K35" s="1"/>
    </row>
    <row r="36" spans="9:11">
      <c r="I36" s="1"/>
      <c r="K36" s="1"/>
    </row>
    <row r="37" spans="9:11">
      <c r="I37" s="1"/>
      <c r="K37" s="1"/>
    </row>
    <row r="38" spans="9:11">
      <c r="I38" s="1"/>
      <c r="K38" s="1"/>
    </row>
  </sheetData>
  <mergeCells count="22">
    <mergeCell ref="B24:C24"/>
    <mergeCell ref="D24:J24"/>
    <mergeCell ref="C1:O1"/>
    <mergeCell ref="C2:O2"/>
    <mergeCell ref="C4:O4"/>
    <mergeCell ref="D7:J7"/>
    <mergeCell ref="C17:O17"/>
    <mergeCell ref="B16:C16"/>
    <mergeCell ref="D16:J16"/>
    <mergeCell ref="C14:O14"/>
    <mergeCell ref="B7:C7"/>
    <mergeCell ref="C11:O11"/>
    <mergeCell ref="B13:C13"/>
    <mergeCell ref="D13:J13"/>
    <mergeCell ref="C8:O8"/>
    <mergeCell ref="B10:C10"/>
    <mergeCell ref="D10:J10"/>
    <mergeCell ref="B20:C20"/>
    <mergeCell ref="D20:J20"/>
    <mergeCell ref="C21:O21"/>
    <mergeCell ref="B23:C23"/>
    <mergeCell ref="D23:J23"/>
  </mergeCells>
  <pageMargins left="0.70866141732283505" right="0.70866141732283505" top="0.74803149606299202" bottom="0" header="0.31496062992126" footer="0"/>
  <pageSetup paperSize="9" scale="7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O25"/>
  <sheetViews>
    <sheetView rightToLeft="1" topLeftCell="A10" zoomScaleNormal="100" workbookViewId="0">
      <selection activeCell="B19" sqref="B19:O19"/>
    </sheetView>
  </sheetViews>
  <sheetFormatPr defaultRowHeight="13.5"/>
  <cols>
    <col min="1" max="1" width="2.7109375" style="1" customWidth="1"/>
    <col min="2" max="2" width="31" style="1" customWidth="1"/>
    <col min="3" max="3" width="7.140625" style="1" customWidth="1"/>
    <col min="4" max="4" width="9.42578125" style="1" customWidth="1"/>
    <col min="5" max="5" width="8.7109375" style="1" customWidth="1"/>
    <col min="6" max="6" width="9.28515625" style="1" customWidth="1"/>
    <col min="7" max="7" width="11.42578125" style="1" customWidth="1"/>
    <col min="8" max="8" width="11.140625" style="2" customWidth="1"/>
    <col min="9" max="9" width="12.140625" style="2" customWidth="1"/>
    <col min="10" max="10" width="10.140625" style="14" customWidth="1"/>
    <col min="11" max="11" width="9.85546875" style="3" customWidth="1"/>
    <col min="12" max="12" width="18.5703125" style="1" customWidth="1"/>
    <col min="13" max="13" width="17.28515625" style="1" customWidth="1"/>
    <col min="14" max="14" width="8.42578125" style="1" customWidth="1"/>
    <col min="15" max="15" width="31.42578125" style="1" customWidth="1"/>
    <col min="16" max="16384" width="9.140625" style="1"/>
  </cols>
  <sheetData>
    <row r="1" spans="2:15" s="105" customFormat="1" ht="39.75" customHeight="1">
      <c r="B1" s="106" t="s">
        <v>4</v>
      </c>
      <c r="C1" s="193" t="s">
        <v>421</v>
      </c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</row>
    <row r="2" spans="2:15" s="105" customFormat="1" ht="39.75" customHeight="1">
      <c r="B2" s="107" t="s">
        <v>5</v>
      </c>
      <c r="C2" s="195" t="s">
        <v>422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</row>
    <row r="3" spans="2:15" ht="87.75" customHeight="1">
      <c r="B3" s="92" t="s">
        <v>0</v>
      </c>
      <c r="C3" s="93" t="s">
        <v>6</v>
      </c>
      <c r="D3" s="93" t="s">
        <v>7</v>
      </c>
      <c r="E3" s="93" t="s">
        <v>8</v>
      </c>
      <c r="F3" s="93" t="s">
        <v>9</v>
      </c>
      <c r="G3" s="93" t="s">
        <v>22</v>
      </c>
      <c r="H3" s="93" t="s">
        <v>2</v>
      </c>
      <c r="I3" s="93" t="s">
        <v>23</v>
      </c>
      <c r="J3" s="94" t="s">
        <v>10</v>
      </c>
      <c r="K3" s="95" t="s">
        <v>97</v>
      </c>
      <c r="L3" s="93" t="s">
        <v>64</v>
      </c>
      <c r="M3" s="93" t="s">
        <v>65</v>
      </c>
      <c r="N3" s="93" t="s">
        <v>11</v>
      </c>
      <c r="O3" s="93" t="s">
        <v>1</v>
      </c>
    </row>
    <row r="4" spans="2:15" ht="24" customHeight="1">
      <c r="B4" s="79" t="s">
        <v>28</v>
      </c>
      <c r="C4" s="143" t="s">
        <v>31</v>
      </c>
      <c r="D4" s="143" t="s">
        <v>31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</row>
    <row r="5" spans="2:15" ht="24" customHeight="1">
      <c r="B5" s="72" t="s">
        <v>396</v>
      </c>
      <c r="C5" s="73" t="s">
        <v>178</v>
      </c>
      <c r="D5" s="74">
        <v>1.5</v>
      </c>
      <c r="E5" s="74">
        <v>1.66</v>
      </c>
      <c r="F5" s="74">
        <v>1.5</v>
      </c>
      <c r="G5" s="74">
        <v>1.54</v>
      </c>
      <c r="H5" s="74">
        <v>1.5</v>
      </c>
      <c r="I5" s="74">
        <v>1.5</v>
      </c>
      <c r="J5" s="75">
        <v>0</v>
      </c>
      <c r="K5" s="76">
        <v>13</v>
      </c>
      <c r="L5" s="77">
        <v>92991</v>
      </c>
      <c r="M5" s="77">
        <v>142772.91999999998</v>
      </c>
      <c r="N5" s="78">
        <v>4</v>
      </c>
      <c r="O5" s="21" t="s">
        <v>180</v>
      </c>
    </row>
    <row r="6" spans="2:15" ht="24" customHeight="1">
      <c r="B6" s="72" t="s">
        <v>390</v>
      </c>
      <c r="C6" s="73" t="s">
        <v>214</v>
      </c>
      <c r="D6" s="74">
        <v>1.2</v>
      </c>
      <c r="E6" s="74">
        <v>1.25</v>
      </c>
      <c r="F6" s="74">
        <v>1.2</v>
      </c>
      <c r="G6" s="74">
        <v>1.23</v>
      </c>
      <c r="H6" s="74">
        <v>1.21</v>
      </c>
      <c r="I6" s="74">
        <v>1.2</v>
      </c>
      <c r="J6" s="75">
        <v>0.83333333333333037</v>
      </c>
      <c r="K6" s="76">
        <v>12</v>
      </c>
      <c r="L6" s="77">
        <v>168942</v>
      </c>
      <c r="M6" s="77">
        <v>207261.19000000003</v>
      </c>
      <c r="N6" s="78">
        <v>4</v>
      </c>
      <c r="O6" s="21" t="s">
        <v>215</v>
      </c>
    </row>
    <row r="7" spans="2:15" ht="24" customHeight="1">
      <c r="B7" s="192" t="s">
        <v>94</v>
      </c>
      <c r="C7" s="192"/>
      <c r="D7" s="191"/>
      <c r="E7" s="191"/>
      <c r="F7" s="191"/>
      <c r="G7" s="191"/>
      <c r="H7" s="191"/>
      <c r="I7" s="191"/>
      <c r="J7" s="191"/>
      <c r="K7" s="70">
        <f>SUM(K5:K6)</f>
        <v>25</v>
      </c>
      <c r="L7" s="70">
        <f>SUM(L5:L6)</f>
        <v>261933</v>
      </c>
      <c r="M7" s="70">
        <f>SUM(M5:M6)</f>
        <v>350034.11</v>
      </c>
      <c r="N7" s="69">
        <v>4</v>
      </c>
      <c r="O7" s="71" t="s">
        <v>14</v>
      </c>
    </row>
    <row r="8" spans="2:15" ht="24" customHeight="1">
      <c r="B8" s="79" t="s">
        <v>76</v>
      </c>
      <c r="C8" s="143" t="s">
        <v>30</v>
      </c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</row>
    <row r="9" spans="2:15" ht="24" customHeight="1">
      <c r="B9" s="72" t="s">
        <v>381</v>
      </c>
      <c r="C9" s="73" t="s">
        <v>77</v>
      </c>
      <c r="D9" s="74">
        <v>1.4</v>
      </c>
      <c r="E9" s="74">
        <v>1.4</v>
      </c>
      <c r="F9" s="74">
        <v>1.36</v>
      </c>
      <c r="G9" s="74">
        <v>1.4</v>
      </c>
      <c r="H9" s="74">
        <v>1.4</v>
      </c>
      <c r="I9" s="74">
        <v>1.4</v>
      </c>
      <c r="J9" s="75">
        <v>0</v>
      </c>
      <c r="K9" s="76">
        <v>8</v>
      </c>
      <c r="L9" s="77">
        <v>2149586</v>
      </c>
      <c r="M9" s="77">
        <v>3008166.96</v>
      </c>
      <c r="N9" s="78">
        <v>3</v>
      </c>
      <c r="O9" s="21" t="s">
        <v>78</v>
      </c>
    </row>
    <row r="10" spans="2:15" ht="24" customHeight="1">
      <c r="B10" s="72" t="s">
        <v>341</v>
      </c>
      <c r="C10" s="73" t="s">
        <v>342</v>
      </c>
      <c r="D10" s="74">
        <v>1.3</v>
      </c>
      <c r="E10" s="74">
        <v>1.3</v>
      </c>
      <c r="F10" s="74">
        <v>1.27</v>
      </c>
      <c r="G10" s="74">
        <v>1.29</v>
      </c>
      <c r="H10" s="74">
        <v>1.29</v>
      </c>
      <c r="I10" s="74">
        <v>1.3</v>
      </c>
      <c r="J10" s="75">
        <v>-0.7692307692307665</v>
      </c>
      <c r="K10" s="76">
        <v>21</v>
      </c>
      <c r="L10" s="77">
        <v>12272720</v>
      </c>
      <c r="M10" s="77">
        <v>15781097.859999999</v>
      </c>
      <c r="N10" s="78">
        <v>4</v>
      </c>
      <c r="O10" s="21" t="s">
        <v>343</v>
      </c>
    </row>
    <row r="11" spans="2:15" ht="24" customHeight="1">
      <c r="B11" s="72" t="s">
        <v>387</v>
      </c>
      <c r="C11" s="73" t="s">
        <v>145</v>
      </c>
      <c r="D11" s="74">
        <v>1.82</v>
      </c>
      <c r="E11" s="74">
        <v>1.9</v>
      </c>
      <c r="F11" s="74">
        <v>1.82</v>
      </c>
      <c r="G11" s="74">
        <v>1.88</v>
      </c>
      <c r="H11" s="74">
        <v>1.88</v>
      </c>
      <c r="I11" s="74">
        <v>1.82</v>
      </c>
      <c r="J11" s="75">
        <v>3.296703296703285</v>
      </c>
      <c r="K11" s="76">
        <v>6</v>
      </c>
      <c r="L11" s="77">
        <v>425958</v>
      </c>
      <c r="M11" s="77">
        <v>799181.92</v>
      </c>
      <c r="N11" s="78">
        <v>2</v>
      </c>
      <c r="O11" s="21" t="s">
        <v>146</v>
      </c>
    </row>
    <row r="12" spans="2:15" ht="24" customHeight="1">
      <c r="B12" s="72" t="s">
        <v>103</v>
      </c>
      <c r="C12" s="73" t="s">
        <v>79</v>
      </c>
      <c r="D12" s="74">
        <v>1.4</v>
      </c>
      <c r="E12" s="74">
        <v>1.44</v>
      </c>
      <c r="F12" s="74">
        <v>1.4</v>
      </c>
      <c r="G12" s="74">
        <v>1.41</v>
      </c>
      <c r="H12" s="74">
        <v>1.4</v>
      </c>
      <c r="I12" s="74">
        <v>1.36</v>
      </c>
      <c r="J12" s="75">
        <v>2.9411764705882248</v>
      </c>
      <c r="K12" s="76">
        <v>13</v>
      </c>
      <c r="L12" s="77">
        <v>1471374</v>
      </c>
      <c r="M12" s="77">
        <v>2079304.58</v>
      </c>
      <c r="N12" s="78">
        <v>4</v>
      </c>
      <c r="O12" s="21" t="s">
        <v>80</v>
      </c>
    </row>
    <row r="13" spans="2:15" ht="24" customHeight="1">
      <c r="B13" s="72" t="s">
        <v>401</v>
      </c>
      <c r="C13" s="73" t="s">
        <v>88</v>
      </c>
      <c r="D13" s="74">
        <v>1.78</v>
      </c>
      <c r="E13" s="74">
        <v>2</v>
      </c>
      <c r="F13" s="74">
        <v>1.78</v>
      </c>
      <c r="G13" s="74">
        <v>1.9</v>
      </c>
      <c r="H13" s="74">
        <v>1.87</v>
      </c>
      <c r="I13" s="74">
        <v>1.8</v>
      </c>
      <c r="J13" s="75">
        <v>3.8888888888888973</v>
      </c>
      <c r="K13" s="76">
        <v>22</v>
      </c>
      <c r="L13" s="77">
        <v>631497</v>
      </c>
      <c r="M13" s="77">
        <v>1201934.8199999998</v>
      </c>
      <c r="N13" s="78">
        <v>4</v>
      </c>
      <c r="O13" s="21" t="s">
        <v>89</v>
      </c>
    </row>
    <row r="14" spans="2:15" ht="24" customHeight="1">
      <c r="B14" s="192" t="s">
        <v>377</v>
      </c>
      <c r="C14" s="192"/>
      <c r="D14" s="191"/>
      <c r="E14" s="191"/>
      <c r="F14" s="191"/>
      <c r="G14" s="191"/>
      <c r="H14" s="191"/>
      <c r="I14" s="191"/>
      <c r="J14" s="191"/>
      <c r="K14" s="70">
        <f>SUM(K9:K13)</f>
        <v>70</v>
      </c>
      <c r="L14" s="70">
        <f>SUM(L9:L13)</f>
        <v>16951135</v>
      </c>
      <c r="M14" s="70">
        <f>SUM(M9:M13)</f>
        <v>22869686.140000001</v>
      </c>
      <c r="N14" s="69">
        <v>4</v>
      </c>
      <c r="O14" s="71" t="s">
        <v>14</v>
      </c>
    </row>
    <row r="15" spans="2:15" ht="24" customHeight="1">
      <c r="B15" s="79" t="s">
        <v>16</v>
      </c>
      <c r="C15" s="143" t="s">
        <v>63</v>
      </c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 t="s">
        <v>63</v>
      </c>
      <c r="O15" s="143"/>
    </row>
    <row r="16" spans="2:15" ht="24" customHeight="1">
      <c r="B16" s="72" t="s">
        <v>101</v>
      </c>
      <c r="C16" s="73" t="s">
        <v>102</v>
      </c>
      <c r="D16" s="74">
        <v>19</v>
      </c>
      <c r="E16" s="74">
        <v>19</v>
      </c>
      <c r="F16" s="74">
        <v>18.5</v>
      </c>
      <c r="G16" s="74">
        <v>18.8</v>
      </c>
      <c r="H16" s="74">
        <v>18.5</v>
      </c>
      <c r="I16" s="74">
        <v>19</v>
      </c>
      <c r="J16" s="75">
        <v>-2.6315789473684181</v>
      </c>
      <c r="K16" s="76">
        <v>33</v>
      </c>
      <c r="L16" s="77">
        <v>1587555</v>
      </c>
      <c r="M16" s="77">
        <v>29839329.920000002</v>
      </c>
      <c r="N16" s="78">
        <v>4</v>
      </c>
      <c r="O16" s="21" t="s">
        <v>104</v>
      </c>
    </row>
    <row r="17" spans="2:15" ht="24" customHeight="1">
      <c r="B17" s="192" t="s">
        <v>17</v>
      </c>
      <c r="C17" s="192"/>
      <c r="D17" s="191"/>
      <c r="E17" s="191"/>
      <c r="F17" s="191"/>
      <c r="G17" s="191"/>
      <c r="H17" s="191"/>
      <c r="I17" s="191"/>
      <c r="J17" s="191"/>
      <c r="K17" s="70">
        <f>SUM(K16:K16)</f>
        <v>33</v>
      </c>
      <c r="L17" s="70">
        <f>SUM(L16:L16)</f>
        <v>1587555</v>
      </c>
      <c r="M17" s="70">
        <f>SUM(M16:M16)</f>
        <v>29839329.920000002</v>
      </c>
      <c r="N17" s="69">
        <v>4</v>
      </c>
      <c r="O17" s="71" t="s">
        <v>14</v>
      </c>
    </row>
    <row r="18" spans="2:15" ht="24" customHeight="1">
      <c r="B18" s="79" t="s">
        <v>18</v>
      </c>
      <c r="C18" s="143" t="s">
        <v>29</v>
      </c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 t="s">
        <v>29</v>
      </c>
      <c r="O18" s="143"/>
    </row>
    <row r="19" spans="2:15" ht="24" customHeight="1">
      <c r="B19" s="72" t="s">
        <v>360</v>
      </c>
      <c r="C19" s="73" t="s">
        <v>141</v>
      </c>
      <c r="D19" s="74">
        <v>5.75</v>
      </c>
      <c r="E19" s="74">
        <v>5.8</v>
      </c>
      <c r="F19" s="74">
        <v>5.0999999999999996</v>
      </c>
      <c r="G19" s="74">
        <v>5.56</v>
      </c>
      <c r="H19" s="74">
        <v>5.7</v>
      </c>
      <c r="I19" s="74">
        <v>5.75</v>
      </c>
      <c r="J19" s="75">
        <v>-0.86956521739129933</v>
      </c>
      <c r="K19" s="76">
        <v>570</v>
      </c>
      <c r="L19" s="77">
        <v>77040222</v>
      </c>
      <c r="M19" s="77">
        <v>428469578.43000001</v>
      </c>
      <c r="N19" s="78">
        <v>4</v>
      </c>
      <c r="O19" s="21" t="s">
        <v>142</v>
      </c>
    </row>
    <row r="20" spans="2:15" ht="24" customHeight="1">
      <c r="B20" s="192" t="s">
        <v>19</v>
      </c>
      <c r="C20" s="192"/>
      <c r="D20" s="191"/>
      <c r="E20" s="191"/>
      <c r="F20" s="191"/>
      <c r="G20" s="191"/>
      <c r="H20" s="191"/>
      <c r="I20" s="191"/>
      <c r="J20" s="191"/>
      <c r="K20" s="70">
        <f>SUM(K19)</f>
        <v>570</v>
      </c>
      <c r="L20" s="70">
        <f>SUM(L19)</f>
        <v>77040222</v>
      </c>
      <c r="M20" s="70">
        <f>SUM(M19)</f>
        <v>428469578.43000001</v>
      </c>
      <c r="N20" s="69">
        <v>4</v>
      </c>
      <c r="O20" s="71" t="s">
        <v>14</v>
      </c>
    </row>
    <row r="21" spans="2:15" ht="24" customHeight="1">
      <c r="B21" s="192" t="s">
        <v>20</v>
      </c>
      <c r="C21" s="192"/>
      <c r="D21" s="150"/>
      <c r="E21" s="150"/>
      <c r="F21" s="150"/>
      <c r="G21" s="150"/>
      <c r="H21" s="150"/>
      <c r="I21" s="150"/>
      <c r="J21" s="150"/>
      <c r="K21" s="70">
        <f>K20+K17+K14+K7</f>
        <v>698</v>
      </c>
      <c r="L21" s="70">
        <f>L20+L17+L14+L7</f>
        <v>95840845</v>
      </c>
      <c r="M21" s="70">
        <f>M20+M17+M14+M7</f>
        <v>481528628.60000002</v>
      </c>
      <c r="N21" s="70">
        <v>4</v>
      </c>
      <c r="O21" s="80" t="s">
        <v>14</v>
      </c>
    </row>
    <row r="22" spans="2:15" ht="30" customHeight="1">
      <c r="O22" s="1" t="s">
        <v>400</v>
      </c>
    </row>
    <row r="25" spans="2:15">
      <c r="L25" s="3"/>
    </row>
  </sheetData>
  <mergeCells count="16">
    <mergeCell ref="C1:O1"/>
    <mergeCell ref="C2:O2"/>
    <mergeCell ref="B17:C17"/>
    <mergeCell ref="D17:J17"/>
    <mergeCell ref="C8:O8"/>
    <mergeCell ref="B14:C14"/>
    <mergeCell ref="B7:C7"/>
    <mergeCell ref="D7:J7"/>
    <mergeCell ref="C4:O4"/>
    <mergeCell ref="D14:J14"/>
    <mergeCell ref="C15:O15"/>
    <mergeCell ref="B20:C20"/>
    <mergeCell ref="D20:J20"/>
    <mergeCell ref="B21:C21"/>
    <mergeCell ref="D21:J21"/>
    <mergeCell ref="C18:O18"/>
  </mergeCells>
  <printOptions horizontalCentered="1"/>
  <pageMargins left="0" right="0" top="0" bottom="0" header="0" footer="0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تداولات سوق العراق للاوراق الما</vt:lpstr>
      <vt:lpstr>نشرة ISX-OTC</vt:lpstr>
      <vt:lpstr>تداولات غير العراقيين-شراءو بيع</vt:lpstr>
      <vt:lpstr>تداولات غير العراقيين - OTC</vt:lpstr>
      <vt:lpstr>اغلاقات</vt:lpstr>
      <vt:lpstr>التقرير الاسبوعي للمنصة النظامي</vt:lpstr>
      <vt:lpstr>التقرير الاسبوعي للمنصة الثاني</vt:lpstr>
      <vt:lpstr>الشركات غير مفصحة</vt:lpstr>
    </vt:vector>
  </TitlesOfParts>
  <Company>DTCC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2026-08-18T06:55:53Z</cp:lastPrinted>
  <dcterms:created xsi:type="dcterms:W3CDTF">2004-07-25T21:47:51Z</dcterms:created>
  <dcterms:modified xsi:type="dcterms:W3CDTF">2026-08-18T06:57:33Z</dcterms:modified>
</cp:coreProperties>
</file>